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520" windowHeight="12330" activeTab="2"/>
  </bookViews>
  <sheets>
    <sheet name="прил.1" sheetId="1" r:id="rId1"/>
    <sheet name="прил.2" sheetId="2" r:id="rId2"/>
    <sheet name="прил.3" sheetId="3" r:id="rId3"/>
    <sheet name="прил.4" sheetId="4" r:id="rId4"/>
    <sheet name="прил.5." sheetId="5" r:id="rId5"/>
  </sheets>
  <definedNames>
    <definedName name="_xlnm.Print_Area" localSheetId="0">'прил.1'!$A$1:$AD$33</definedName>
    <definedName name="_xlnm.Print_Area" localSheetId="1">'прил.2'!$A$1:$O$34</definedName>
    <definedName name="_xlnm.Print_Area" localSheetId="2">'прил.3'!$A$1:$M$36</definedName>
    <definedName name="_xlnm.Print_Area" localSheetId="3">'прил.4'!$A$1:$L$37</definedName>
    <definedName name="_xlnm.Print_Area" localSheetId="4">'прил.5.'!$A$1:$F$54</definedName>
  </definedNames>
  <calcPr fullCalcOnLoad="1"/>
</workbook>
</file>

<file path=xl/sharedStrings.xml><?xml version="1.0" encoding="utf-8"?>
<sst xmlns="http://schemas.openxmlformats.org/spreadsheetml/2006/main" count="313" uniqueCount="208">
  <si>
    <t>Перечни инвестиционных проектов</t>
  </si>
  <si>
    <t>Раздел 1. План финансирования капитальных вложений по инвестиционным проектам</t>
  </si>
  <si>
    <t>полное наименование субъекта электроэнергетики</t>
  </si>
  <si>
    <t>Номер группы инвести-ционных проектов</t>
  </si>
  <si>
    <t xml:space="preserve">  Наименование инвестиционного проекта (наименование группы инвестиционных проектов)</t>
  </si>
  <si>
    <t>Идентификатор инвестицион-ного проекта</t>
  </si>
  <si>
    <t>Год начала  реализации инвестиционного проекта</t>
  </si>
  <si>
    <t>Год окончания реализации инвестицион-ного проекта</t>
  </si>
  <si>
    <t>Полная сметная стоимость инвестиционного проекта в соответствии с утвержденной проектной документацией</t>
  </si>
  <si>
    <t xml:space="preserve">Оценка полной стоимости инвестиционного проекта в прогнозных ценах соответствующих лет, млн рублей (с НДС) </t>
  </si>
  <si>
    <t xml:space="preserve">Остаток финансирования капитальных вложений в прогнозных ценах соответствующих лет,  млн рублей 
(с НДС) </t>
  </si>
  <si>
    <t>План</t>
  </si>
  <si>
    <t>Итого
(план)</t>
  </si>
  <si>
    <t xml:space="preserve">План </t>
  </si>
  <si>
    <t>в базисном уровне цен, млн рублей 
(с НДС)</t>
  </si>
  <si>
    <t>в ценах, сложившихся ко времени составления сметной документации, млн рублей (с НДС)</t>
  </si>
  <si>
    <t>месяц и год составления сметной документации</t>
  </si>
  <si>
    <t>Общий объем финансирования, в том числе за счет:</t>
  </si>
  <si>
    <t>федерального бюджета</t>
  </si>
  <si>
    <t>бюджетов субъектов Российской Федерации и муниципальных образований</t>
  </si>
  <si>
    <t>средств, полученных от оказания услуг, реализации товаров по регулируемым государством ценам (тарифам)</t>
  </si>
  <si>
    <t>иных источников финансирования</t>
  </si>
  <si>
    <t>11.6</t>
  </si>
  <si>
    <t>11.7</t>
  </si>
  <si>
    <t>11.8</t>
  </si>
  <si>
    <t>11.9</t>
  </si>
  <si>
    <t>11.10</t>
  </si>
  <si>
    <t>11.11</t>
  </si>
  <si>
    <t>11.12</t>
  </si>
  <si>
    <t>11.13</t>
  </si>
  <si>
    <t>11.14</t>
  </si>
  <si>
    <t>11.15</t>
  </si>
  <si>
    <t>11.16</t>
  </si>
  <si>
    <t>11.17</t>
  </si>
  <si>
    <t>11.18</t>
  </si>
  <si>
    <t>11.19</t>
  </si>
  <si>
    <t>11.20</t>
  </si>
  <si>
    <t>Приложение  № 1</t>
  </si>
  <si>
    <t>Плановые показатели реализации инвестиционной программы</t>
  </si>
  <si>
    <t>млн рублей</t>
  </si>
  <si>
    <t>№ п/п</t>
  </si>
  <si>
    <t>Показатель</t>
  </si>
  <si>
    <t xml:space="preserve">Итого </t>
  </si>
  <si>
    <t>Утвержденный план</t>
  </si>
  <si>
    <t>3.2</t>
  </si>
  <si>
    <t>3.3</t>
  </si>
  <si>
    <t>4</t>
  </si>
  <si>
    <t>Источники финансирования инвестиционной программы всего (I+II), в том числе:</t>
  </si>
  <si>
    <t>I</t>
  </si>
  <si>
    <t>Собственные средства всего, в том числе:</t>
  </si>
  <si>
    <t>1.1</t>
  </si>
  <si>
    <t>Прибыль, направляемая на инвестиции, в том числе:</t>
  </si>
  <si>
    <t>1.1.1</t>
  </si>
  <si>
    <t>1.1.2</t>
  </si>
  <si>
    <t>1.1.3</t>
  </si>
  <si>
    <t>прочая прибыль</t>
  </si>
  <si>
    <t>1.2</t>
  </si>
  <si>
    <t>Амортизация основных средств всего, в том числе:</t>
  </si>
  <si>
    <t>1.2.1</t>
  </si>
  <si>
    <t>1.2.2</t>
  </si>
  <si>
    <t>1.2.3</t>
  </si>
  <si>
    <t>недоиспользованная амортизация прошлых лет всего, в том числе:</t>
  </si>
  <si>
    <t>1.3</t>
  </si>
  <si>
    <t>Возврат налога на добавленную стоимость</t>
  </si>
  <si>
    <t>1.4</t>
  </si>
  <si>
    <t xml:space="preserve">Прочие собственные средства всего, в том числе: </t>
  </si>
  <si>
    <t>1.4.1</t>
  </si>
  <si>
    <t>II</t>
  </si>
  <si>
    <t>Привлеченные средства, всего, в том числе:</t>
  </si>
  <si>
    <t>2.1</t>
  </si>
  <si>
    <t>Кредиты</t>
  </si>
  <si>
    <t>2.2</t>
  </si>
  <si>
    <t>Облигационные займы</t>
  </si>
  <si>
    <t>2.3</t>
  </si>
  <si>
    <t>Векселя</t>
  </si>
  <si>
    <t>2.4</t>
  </si>
  <si>
    <t>Займы организаций</t>
  </si>
  <si>
    <t>2.5</t>
  </si>
  <si>
    <t>2.5.1</t>
  </si>
  <si>
    <t>2.5.1.1</t>
  </si>
  <si>
    <t>2.5.2</t>
  </si>
  <si>
    <t>2.5.2.1</t>
  </si>
  <si>
    <t>2.6</t>
  </si>
  <si>
    <t>Использование лизинга</t>
  </si>
  <si>
    <t>2.7</t>
  </si>
  <si>
    <t>Прочие привлеченные средства</t>
  </si>
  <si>
    <t>Раздел 2. Ввод объектов инвестиционной деятельности (мощностей) в эксплуатацию</t>
  </si>
  <si>
    <t xml:space="preserve">  Наименование инвестиционного проекта (группы инвестиционных проектов)</t>
  </si>
  <si>
    <t>Идентифика-тор инвестицион-ного проекта</t>
  </si>
  <si>
    <t>Характеристики объекта электроэнергетики (объекта инвестиционной деятельности)</t>
  </si>
  <si>
    <t>Итого</t>
  </si>
  <si>
    <t>4.1.1</t>
  </si>
  <si>
    <t>4.1.2</t>
  </si>
  <si>
    <t>5.2.1</t>
  </si>
  <si>
    <t>5.2.2</t>
  </si>
  <si>
    <t>5.3.1</t>
  </si>
  <si>
    <t>5.3.2</t>
  </si>
  <si>
    <t>6.1.1</t>
  </si>
  <si>
    <t>6.1.2</t>
  </si>
  <si>
    <t>шт.</t>
  </si>
  <si>
    <t>Другое</t>
  </si>
  <si>
    <t>7.1.1</t>
  </si>
  <si>
    <t>7.1.2</t>
  </si>
  <si>
    <t>8.1.1</t>
  </si>
  <si>
    <t>8.1.2</t>
  </si>
  <si>
    <t>нематериальные активы</t>
  </si>
  <si>
    <t>основные средства</t>
  </si>
  <si>
    <t>млн рублей (без НДС)</t>
  </si>
  <si>
    <t>Первоначальная стоимость принимаемых к учету основных средств и нематериальных активов, млн рублей (без НДС)</t>
  </si>
  <si>
    <r>
      <t>Раздел 3</t>
    </r>
    <r>
      <rPr>
        <b/>
        <sz val="12"/>
        <rFont val="Times New Roman"/>
        <family val="1"/>
      </rPr>
      <t xml:space="preserve"> План принятия основных средств и нематериальных активов к бухгалтерскому учету</t>
    </r>
  </si>
  <si>
    <t>Раздел 2. План освоения капитальных вложений по инвестиционным проектам</t>
  </si>
  <si>
    <t>Год окончания реализации инвестиционного проекта</t>
  </si>
  <si>
    <r>
      <t>Полная сметная стоимость инвестиционного проекта в соответствии с утвержденной проектной документацией</t>
    </r>
    <r>
      <rPr>
        <vertAlign val="superscript"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в базисном уровне цен, млн рублей (без НДС)</t>
    </r>
  </si>
  <si>
    <t>Оценка полной стоимости в прогнозных ценах соответствующих лет, 
млн рублей (без НДС)</t>
  </si>
  <si>
    <t>Остаток освоения капитальных вложений, 
млн рублей (без НДС)</t>
  </si>
  <si>
    <t>Всего, в т.ч.:</t>
  </si>
  <si>
    <t>оборудование</t>
  </si>
  <si>
    <t>прочие затраты</t>
  </si>
  <si>
    <t>в базисном уровне цен</t>
  </si>
  <si>
    <t>в прогнозных ценах соответствующих лет</t>
  </si>
  <si>
    <t>12.2</t>
  </si>
  <si>
    <t>12.3</t>
  </si>
  <si>
    <t>12.4</t>
  </si>
  <si>
    <t>Приложение  № 2</t>
  </si>
  <si>
    <t>Приложение  № 4</t>
  </si>
  <si>
    <t>Иные разделы, отражающие специфику деятельности общества всего, в т.ч.:</t>
  </si>
  <si>
    <t>1.2.</t>
  </si>
  <si>
    <r>
      <t>Раздел 3. Источники финансирования инвестиционной программы</t>
    </r>
    <r>
      <rPr>
        <b/>
        <vertAlign val="superscript"/>
        <sz val="12"/>
        <rFont val="Times New Roman"/>
        <family val="1"/>
      </rPr>
      <t>3)</t>
    </r>
  </si>
  <si>
    <t>_______________________________</t>
  </si>
  <si>
    <t>наименование субъекта Российской Федерации</t>
  </si>
  <si>
    <t>3.4.</t>
  </si>
  <si>
    <t>полученная от реализации продукции и оказанных услуг по регулируемым ценам (тарифам)</t>
  </si>
  <si>
    <t>прибыль от продажи электрической энергии (мощности) по нерегулируемым ценам всего, в том числе</t>
  </si>
  <si>
    <t>текущая амортизация, учтенная в ценах (тарифах), всего, в том числе:</t>
  </si>
  <si>
    <t>1.2.1.1</t>
  </si>
  <si>
    <t>Реализация электрической энергии и мощности</t>
  </si>
  <si>
    <t>прочая текущая амортизация</t>
  </si>
  <si>
    <t>1.2.3.1</t>
  </si>
  <si>
    <t>средства от эмиссии акций</t>
  </si>
  <si>
    <t>1.4.2</t>
  </si>
  <si>
    <t>остаток собственных средств на начало года</t>
  </si>
  <si>
    <t>Бюджетное финансирование</t>
  </si>
  <si>
    <t>средства федерального бюджета</t>
  </si>
  <si>
    <t>в том числе средства федерального бюджета, недоиспользованные в прошлых периодах</t>
  </si>
  <si>
    <t>средства консолидированного бюджета субъекта Российской Федерации</t>
  </si>
  <si>
    <t>в том числе средства консолидированного бюджета субъекта Российской Федерации, недоиспользованные в прошлых периодах</t>
  </si>
  <si>
    <t xml:space="preserve">Приобретение имущества общего и специального назначения </t>
  </si>
  <si>
    <t xml:space="preserve">Приобретение ИТ-имущества </t>
  </si>
  <si>
    <t>1.1.</t>
  </si>
  <si>
    <t>1.3.</t>
  </si>
  <si>
    <t>1.4.</t>
  </si>
  <si>
    <t>1.5.</t>
  </si>
  <si>
    <t>3.1.</t>
  </si>
  <si>
    <t>к решению ______________ от «__» _________ г. №__________</t>
  </si>
  <si>
    <t>Приложение  № 5</t>
  </si>
  <si>
    <t>Оснащение интеллектуальной системой учета</t>
  </si>
  <si>
    <t>2025 год</t>
  </si>
  <si>
    <t>Обособленное подразделение "АтомЭнергоСбыт" Тверь</t>
  </si>
  <si>
    <t>1.6.</t>
  </si>
  <si>
    <t>1.7.</t>
  </si>
  <si>
    <t>1.8.</t>
  </si>
  <si>
    <t>1.9.</t>
  </si>
  <si>
    <t>1.10.</t>
  </si>
  <si>
    <t>1.11.</t>
  </si>
  <si>
    <r>
      <t>Утвержденный план</t>
    </r>
    <r>
      <rPr>
        <vertAlign val="superscript"/>
        <sz val="12"/>
        <rFont val="Times New Roman"/>
        <family val="1"/>
      </rPr>
      <t xml:space="preserve">  </t>
    </r>
    <r>
      <rPr>
        <sz val="12"/>
        <rFont val="Times New Roman"/>
        <family val="1"/>
      </rPr>
      <t xml:space="preserve">
2026 года </t>
    </r>
  </si>
  <si>
    <t>2026 год</t>
  </si>
  <si>
    <t>5.1.1</t>
  </si>
  <si>
    <t>5.1.2</t>
  </si>
  <si>
    <t>Электронная очередь в Нелидовский участок (1 шт.)</t>
  </si>
  <si>
    <t>Электронная очередь в Торопецкий участок (1 шт.)</t>
  </si>
  <si>
    <t>Электронная очередь в Старицкий участок (1 шт.)</t>
  </si>
  <si>
    <t>Электронная очередь в Осташковском участке (1 шт.)</t>
  </si>
  <si>
    <t>Электронная очередь в Вышневолоцком участке (1 шт.)</t>
  </si>
  <si>
    <t>Электронная очередь в Максатихинском участке (1 шт.)</t>
  </si>
  <si>
    <t>Система видеонаблюдения в управление ОП "АтомЭнергоСбыт" Тверь 4 этаж (1 шт.)</t>
  </si>
  <si>
    <t>Автомобиль "ГАЗель" фургон цельнометаллический (1 шт.)</t>
  </si>
  <si>
    <t>Электронная очередь в Торжокский участок (1 шт.)</t>
  </si>
  <si>
    <t>Электронная очередь в Тверской участок (1 шт.)</t>
  </si>
  <si>
    <t>Автомобиль Lada Vesta (6 шт.)</t>
  </si>
  <si>
    <t xml:space="preserve">План 
на 01.01.2025 года </t>
  </si>
  <si>
    <r>
      <t>Утвержденный план</t>
    </r>
    <r>
      <rPr>
        <vertAlign val="superscript"/>
        <sz val="12"/>
        <rFont val="Times New Roman"/>
        <family val="1"/>
      </rPr>
      <t xml:space="preserve">  </t>
    </r>
    <r>
      <rPr>
        <sz val="12"/>
        <rFont val="Times New Roman"/>
        <family val="1"/>
      </rPr>
      <t xml:space="preserve">
2025 года</t>
    </r>
  </si>
  <si>
    <r>
      <t>Утвержденный план</t>
    </r>
    <r>
      <rPr>
        <vertAlign val="superscript"/>
        <sz val="12"/>
        <rFont val="Times New Roman"/>
        <family val="1"/>
      </rPr>
      <t xml:space="preserve">  </t>
    </r>
    <r>
      <rPr>
        <sz val="12"/>
        <rFont val="Times New Roman"/>
        <family val="1"/>
      </rPr>
      <t xml:space="preserve">
2027 года </t>
    </r>
  </si>
  <si>
    <t>МФУ Kyocera TASKalfa 2554ci с доп модулями (1 шт.)</t>
  </si>
  <si>
    <t>МФУ Avision AM7640i с доп модулями (8 шт.)</t>
  </si>
  <si>
    <t>ИБП 15кВА «Штиль» ST3115L (1 шт.)</t>
  </si>
  <si>
    <t>ИБП 3кВА «Штиль» SR1103L (36 шт.)</t>
  </si>
  <si>
    <t>ИБП 6кВА «Штиль» SR1106L (6 шт.)</t>
  </si>
  <si>
    <t>Аппаратно-программный комплекс шифрования "Континент" 3.9,  центр управления системой. Платформа IPCR550 (1 шт.)</t>
  </si>
  <si>
    <t>O_ТАЭС.01</t>
  </si>
  <si>
    <t>O_ТАЭС.02</t>
  </si>
  <si>
    <t>O_ТАЭС.03</t>
  </si>
  <si>
    <t>O_ТАЭС.04</t>
  </si>
  <si>
    <t>O_ТАЭС.05</t>
  </si>
  <si>
    <t>O_ТАЭС.06</t>
  </si>
  <si>
    <t>O_ТАЭС.07</t>
  </si>
  <si>
    <t>O_ТАЭС.08</t>
  </si>
  <si>
    <t>O_ТАЭС.09</t>
  </si>
  <si>
    <t>O_ТАЭС.10</t>
  </si>
  <si>
    <t>O_ТАЭС.11</t>
  </si>
  <si>
    <t>O_ТАЭС.12</t>
  </si>
  <si>
    <t>O_ТАЭС.13</t>
  </si>
  <si>
    <t>O_ТАЭС.14</t>
  </si>
  <si>
    <t>O_ТАЭС.15</t>
  </si>
  <si>
    <t>O_ТАЭС.16</t>
  </si>
  <si>
    <t>O_ТАЭС.17</t>
  </si>
  <si>
    <t>O_ТАЭС.18</t>
  </si>
  <si>
    <t>План 
на 01.01.2025</t>
  </si>
  <si>
    <t>2027 год</t>
  </si>
</sst>
</file>

<file path=xl/styles.xml><?xml version="1.0" encoding="utf-8"?>
<styleSheet xmlns="http://schemas.openxmlformats.org/spreadsheetml/2006/main">
  <numFmts count="7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_-* #,##0_р_._-;\-* #,##0_р_._-;_-* &quot;-&quot;??_р_._-;_-@_-"/>
    <numFmt numFmtId="185" formatCode="#,##0.000"/>
    <numFmt numFmtId="186" formatCode="0.000"/>
    <numFmt numFmtId="187" formatCode="#,##0.0000"/>
    <numFmt numFmtId="188" formatCode="[$-FC19]d\ mmmm\ yyyy\ &quot;г.&quot;"/>
    <numFmt numFmtId="189" formatCode="mmm/yyyy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_-* #,##0\ _₽_-;\-* #,##0\ _₽_-;_-* &quot;-&quot;??\ _₽_-;_-@_-"/>
    <numFmt numFmtId="197" formatCode="_-* #,##0.0\ _р_._-;\-* #,##0.0\ _р_._-;_-* &quot;-&quot;??\ _р_._-;_-@_-"/>
    <numFmt numFmtId="198" formatCode="_-* #,##0\ _р_._-;\-* #,##0\ _р_._-;_-* &quot;-&quot;??\ _р_._-;_-@_-"/>
    <numFmt numFmtId="199" formatCode="_-* #,##0.000\ _₽_-;\-* #,##0.000\ _₽_-;_-* &quot;-&quot;???\ _₽_-;_-@_-"/>
    <numFmt numFmtId="200" formatCode="0.0000000000"/>
    <numFmt numFmtId="201" formatCode="0.00000000000"/>
    <numFmt numFmtId="202" formatCode="0.000000000000"/>
    <numFmt numFmtId="203" formatCode="0.0000000000000"/>
    <numFmt numFmtId="204" formatCode="0.00000000000000"/>
    <numFmt numFmtId="205" formatCode="0.0"/>
    <numFmt numFmtId="206" formatCode="0.000000000000000"/>
    <numFmt numFmtId="207" formatCode="0.0000000000000000"/>
    <numFmt numFmtId="208" formatCode="0.00000000000000000"/>
    <numFmt numFmtId="209" formatCode="0.000000000000000000"/>
    <numFmt numFmtId="210" formatCode="0.0000000000000000000"/>
    <numFmt numFmtId="211" formatCode="0.00000000000000000000"/>
    <numFmt numFmtId="212" formatCode="0.000000000000000000000"/>
    <numFmt numFmtId="213" formatCode="0.0000000000000000000000"/>
    <numFmt numFmtId="214" formatCode="0.00000000000000000000000"/>
    <numFmt numFmtId="215" formatCode="0.000000000000000000000000"/>
    <numFmt numFmtId="216" formatCode="0.0000000000000000000000000"/>
    <numFmt numFmtId="217" formatCode="0.00000000000000000000000000"/>
    <numFmt numFmtId="218" formatCode="#,##0.00000"/>
    <numFmt numFmtId="219" formatCode="#,##0.000000"/>
    <numFmt numFmtId="220" formatCode="#,##0.0000000"/>
    <numFmt numFmtId="221" formatCode="#,##0.00000000"/>
    <numFmt numFmtId="222" formatCode="#,##0.000000000"/>
    <numFmt numFmtId="223" formatCode="_-* #,##0.000\ _р_._-;\-* #,##0.000\ _р_._-;_-* &quot;-&quot;??\ _р_._-;_-@_-"/>
    <numFmt numFmtId="224" formatCode="_-* #,##0.0000\ _р_._-;\-* #,##0.0000\ _р_._-;_-* &quot;-&quot;??\ _р_._-;_-@_-"/>
    <numFmt numFmtId="225" formatCode="_-* #,##0.00000\ _р_._-;\-* #,##0.00000\ _р_._-;_-* &quot;-&quot;??\ _р_._-;_-@_-"/>
  </numFmts>
  <fonts count="7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vertAlign val="superscript"/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0"/>
      <name val="Times New Roman CYR"/>
      <family val="0"/>
    </font>
    <font>
      <sz val="12"/>
      <name val="Times New Roman CYR"/>
      <family val="0"/>
    </font>
    <font>
      <sz val="10"/>
      <name val="Times New Roman Cyr"/>
      <family val="0"/>
    </font>
    <font>
      <u val="single"/>
      <sz val="14"/>
      <color indexed="8"/>
      <name val="Times New Roman"/>
      <family val="1"/>
    </font>
    <font>
      <b/>
      <vertAlign val="superscript"/>
      <sz val="12"/>
      <name val="Times New Roman"/>
      <family val="1"/>
    </font>
    <font>
      <sz val="9"/>
      <name val="Times New Roman"/>
      <family val="1"/>
    </font>
    <font>
      <b/>
      <sz val="10"/>
      <name val="Arial Cyr"/>
      <family val="0"/>
    </font>
    <font>
      <sz val="13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8"/>
      <name val="SimSun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Calibri"/>
      <family val="2"/>
    </font>
    <font>
      <sz val="12"/>
      <color indexed="9"/>
      <name val="Times New Roman"/>
      <family val="1"/>
    </font>
    <font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SimSun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sz val="12"/>
      <color theme="0"/>
      <name val="Times New Roman"/>
      <family val="1"/>
    </font>
    <font>
      <u val="single"/>
      <sz val="14"/>
      <color theme="1"/>
      <name val="Times New Roman"/>
      <family val="1"/>
    </font>
    <font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>
        <color indexed="63"/>
      </bottom>
    </border>
    <border>
      <left/>
      <right/>
      <top style="thin"/>
      <bottom style="thin"/>
    </border>
    <border>
      <left/>
      <right/>
      <top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4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4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1" fontId="43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193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4" fillId="0" borderId="0" xfId="54" applyFont="1" applyFill="1" applyAlignment="1">
      <alignment horizontal="right" vertical="center"/>
      <protection/>
    </xf>
    <xf numFmtId="0" fontId="4" fillId="0" borderId="0" xfId="54" applyFont="1" applyFill="1" applyAlignment="1">
      <alignment horizontal="right"/>
      <protection/>
    </xf>
    <xf numFmtId="0" fontId="5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61" fillId="0" borderId="0" xfId="58" applyFont="1" applyFill="1" applyAlignment="1">
      <alignment vertical="center"/>
      <protection/>
    </xf>
    <xf numFmtId="0" fontId="62" fillId="0" borderId="0" xfId="58" applyFont="1" applyFill="1" applyAlignment="1">
      <alignment vertical="top"/>
      <protection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textRotation="90" wrapText="1"/>
    </xf>
    <xf numFmtId="0" fontId="3" fillId="0" borderId="11" xfId="0" applyFont="1" applyFill="1" applyBorder="1" applyAlignment="1">
      <alignment horizontal="center" vertical="center" textRotation="90" wrapText="1"/>
    </xf>
    <xf numFmtId="0" fontId="3" fillId="0" borderId="12" xfId="0" applyFont="1" applyFill="1" applyBorder="1" applyAlignment="1">
      <alignment horizontal="center" vertical="center" textRotation="90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62" fillId="0" borderId="10" xfId="58" applyFont="1" applyFill="1" applyBorder="1" applyAlignment="1">
      <alignment horizontal="center" vertical="center" wrapText="1"/>
      <protection/>
    </xf>
    <xf numFmtId="0" fontId="3" fillId="0" borderId="0" xfId="0" applyFont="1" applyFill="1" applyAlignment="1">
      <alignment wrapText="1"/>
    </xf>
    <xf numFmtId="0" fontId="3" fillId="0" borderId="0" xfId="0" applyFont="1" applyFill="1" applyBorder="1" applyAlignment="1">
      <alignment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63" fillId="0" borderId="0" xfId="58" applyFont="1" applyFill="1" applyAlignment="1">
      <alignment horizontal="center" vertical="center"/>
      <protection/>
    </xf>
    <xf numFmtId="0" fontId="62" fillId="0" borderId="0" xfId="58" applyFont="1" applyFill="1" applyAlignment="1">
      <alignment horizontal="center" vertical="top"/>
      <protection/>
    </xf>
    <xf numFmtId="49" fontId="8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left" vertical="center" wrapText="1" indent="1"/>
    </xf>
    <xf numFmtId="0" fontId="3" fillId="0" borderId="10" xfId="55" applyFont="1" applyFill="1" applyBorder="1" applyAlignment="1">
      <alignment horizontal="left" vertical="center" wrapText="1" indent="3"/>
      <protection/>
    </xf>
    <xf numFmtId="0" fontId="3" fillId="0" borderId="10" xfId="55" applyFont="1" applyFill="1" applyBorder="1" applyAlignment="1">
      <alignment horizontal="left" vertical="center" wrapText="1" indent="5"/>
      <protection/>
    </xf>
    <xf numFmtId="0" fontId="3" fillId="0" borderId="0" xfId="0" applyFont="1" applyFill="1" applyBorder="1" applyAlignment="1">
      <alignment horizontal="center"/>
    </xf>
    <xf numFmtId="0" fontId="63" fillId="0" borderId="0" xfId="58" applyFont="1" applyFill="1" applyBorder="1" applyAlignment="1">
      <alignment horizontal="center" vertical="center"/>
      <protection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60" applyFont="1" applyFill="1" applyBorder="1" applyAlignment="1">
      <alignment horizontal="center" vertical="center"/>
      <protection/>
    </xf>
    <xf numFmtId="0" fontId="3" fillId="0" borderId="0" xfId="0" applyFont="1" applyFill="1" applyBorder="1" applyAlignment="1">
      <alignment/>
    </xf>
    <xf numFmtId="0" fontId="3" fillId="0" borderId="0" xfId="60" applyFont="1" applyFill="1" applyBorder="1" applyAlignment="1">
      <alignment vertical="center"/>
      <protection/>
    </xf>
    <xf numFmtId="0" fontId="3" fillId="0" borderId="0" xfId="0" applyFont="1" applyFill="1" applyBorder="1" applyAlignment="1">
      <alignment vertical="center"/>
    </xf>
    <xf numFmtId="0" fontId="64" fillId="0" borderId="0" xfId="57" applyFont="1" applyFill="1" applyBorder="1" applyAlignment="1">
      <alignment horizontal="center" vertical="center"/>
      <protection/>
    </xf>
    <xf numFmtId="0" fontId="7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 vertical="center" textRotation="90" wrapText="1"/>
    </xf>
    <xf numFmtId="0" fontId="64" fillId="0" borderId="0" xfId="57" applyFont="1" applyFill="1" applyBorder="1" applyAlignment="1">
      <alignment horizontal="center" vertical="center" wrapText="1"/>
      <protection/>
    </xf>
    <xf numFmtId="49" fontId="64" fillId="0" borderId="0" xfId="57" applyNumberFormat="1" applyFont="1" applyFill="1" applyBorder="1" applyAlignment="1">
      <alignment horizontal="center" vertical="center"/>
      <protection/>
    </xf>
    <xf numFmtId="0" fontId="3" fillId="0" borderId="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64" fillId="0" borderId="10" xfId="57" applyFont="1" applyFill="1" applyBorder="1" applyAlignment="1">
      <alignment horizontal="center" vertical="center"/>
      <protection/>
    </xf>
    <xf numFmtId="0" fontId="7" fillId="0" borderId="0" xfId="60" applyFont="1" applyFill="1" applyBorder="1" applyAlignment="1">
      <alignment/>
      <protection/>
    </xf>
    <xf numFmtId="0" fontId="64" fillId="0" borderId="10" xfId="57" applyFont="1" applyFill="1" applyBorder="1" applyAlignment="1">
      <alignment horizontal="center" vertical="center" wrapText="1"/>
      <protection/>
    </xf>
    <xf numFmtId="49" fontId="64" fillId="0" borderId="10" xfId="57" applyNumberFormat="1" applyFont="1" applyFill="1" applyBorder="1" applyAlignment="1">
      <alignment horizontal="center" vertical="center"/>
      <protection/>
    </xf>
    <xf numFmtId="0" fontId="65" fillId="0" borderId="0" xfId="57" applyFont="1" applyFill="1" applyBorder="1" applyAlignment="1">
      <alignment vertical="center"/>
      <protection/>
    </xf>
    <xf numFmtId="0" fontId="65" fillId="0" borderId="0" xfId="56" applyFont="1" applyFill="1" applyBorder="1" applyAlignment="1">
      <alignment horizontal="center"/>
      <protection/>
    </xf>
    <xf numFmtId="0" fontId="5" fillId="0" borderId="0" xfId="0" applyFont="1" applyFill="1" applyAlignment="1">
      <alignment/>
    </xf>
    <xf numFmtId="0" fontId="3" fillId="0" borderId="11" xfId="0" applyFont="1" applyFill="1" applyBorder="1" applyAlignment="1">
      <alignment horizontal="center" vertical="center" wrapText="1"/>
    </xf>
    <xf numFmtId="0" fontId="3" fillId="0" borderId="10" xfId="54" applyFont="1" applyFill="1" applyBorder="1" applyAlignment="1">
      <alignment horizontal="center" vertical="center" textRotation="90" wrapText="1"/>
      <protection/>
    </xf>
    <xf numFmtId="49" fontId="62" fillId="0" borderId="0" xfId="58" applyNumberFormat="1" applyFont="1" applyFill="1" applyBorder="1" applyAlignment="1">
      <alignment horizontal="center" vertical="center"/>
      <protection/>
    </xf>
    <xf numFmtId="0" fontId="62" fillId="0" borderId="0" xfId="58" applyFont="1" applyFill="1" applyBorder="1" applyAlignment="1">
      <alignment horizontal="center" vertical="center" wrapText="1"/>
      <protection/>
    </xf>
    <xf numFmtId="0" fontId="7" fillId="0" borderId="10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/>
    </xf>
    <xf numFmtId="0" fontId="4" fillId="33" borderId="0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 textRotation="90" wrapText="1"/>
    </xf>
    <xf numFmtId="49" fontId="3" fillId="33" borderId="10" xfId="0" applyNumberFormat="1" applyFont="1" applyFill="1" applyBorder="1" applyAlignment="1">
      <alignment horizontal="center" vertical="center" wrapText="1"/>
    </xf>
    <xf numFmtId="0" fontId="5" fillId="33" borderId="0" xfId="0" applyFont="1" applyFill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0" fontId="63" fillId="33" borderId="0" xfId="58" applyFont="1" applyFill="1" applyAlignment="1">
      <alignment horizontal="center" vertical="center"/>
      <protection/>
    </xf>
    <xf numFmtId="0" fontId="62" fillId="33" borderId="0" xfId="58" applyFont="1" applyFill="1" applyAlignment="1">
      <alignment horizontal="center" vertical="top"/>
      <protection/>
    </xf>
    <xf numFmtId="0" fontId="5" fillId="33" borderId="0" xfId="0" applyFont="1" applyFill="1" applyAlignment="1">
      <alignment horizontal="center"/>
    </xf>
    <xf numFmtId="0" fontId="61" fillId="33" borderId="0" xfId="58" applyFont="1" applyFill="1" applyAlignment="1">
      <alignment vertical="center"/>
      <protection/>
    </xf>
    <xf numFmtId="0" fontId="62" fillId="33" borderId="0" xfId="58" applyFont="1" applyFill="1" applyAlignment="1">
      <alignment vertical="top"/>
      <protection/>
    </xf>
    <xf numFmtId="0" fontId="3" fillId="33" borderId="10" xfId="0" applyFont="1" applyFill="1" applyBorder="1" applyAlignment="1">
      <alignment horizontal="center" vertical="center" wrapText="1"/>
    </xf>
    <xf numFmtId="0" fontId="66" fillId="0" borderId="10" xfId="58" applyFont="1" applyFill="1" applyBorder="1" applyAlignment="1">
      <alignment horizontal="center" vertical="center" wrapText="1"/>
      <protection/>
    </xf>
    <xf numFmtId="0" fontId="62" fillId="0" borderId="10" xfId="58" applyFont="1" applyFill="1" applyBorder="1" applyAlignment="1">
      <alignment horizontal="center" vertical="center" wrapText="1"/>
      <protection/>
    </xf>
    <xf numFmtId="0" fontId="3" fillId="33" borderId="10" xfId="0" applyFont="1" applyFill="1" applyBorder="1" applyAlignment="1">
      <alignment horizontal="center" vertical="center" textRotation="90" wrapText="1"/>
    </xf>
    <xf numFmtId="0" fontId="3" fillId="33" borderId="0" xfId="0" applyFont="1" applyFill="1" applyBorder="1" applyAlignment="1">
      <alignment/>
    </xf>
    <xf numFmtId="186" fontId="3" fillId="0" borderId="10" xfId="0" applyNumberFormat="1" applyFont="1" applyFill="1" applyBorder="1" applyAlignment="1">
      <alignment/>
    </xf>
    <xf numFmtId="186" fontId="3" fillId="33" borderId="10" xfId="0" applyNumberFormat="1" applyFont="1" applyFill="1" applyBorder="1" applyAlignment="1">
      <alignment/>
    </xf>
    <xf numFmtId="186" fontId="3" fillId="0" borderId="0" xfId="0" applyNumberFormat="1" applyFont="1" applyFill="1" applyBorder="1" applyAlignment="1">
      <alignment/>
    </xf>
    <xf numFmtId="17" fontId="62" fillId="0" borderId="10" xfId="58" applyNumberFormat="1" applyFont="1" applyFill="1" applyBorder="1" applyAlignment="1">
      <alignment horizontal="center" vertical="center" wrapText="1"/>
      <protection/>
    </xf>
    <xf numFmtId="0" fontId="3" fillId="0" borderId="0" xfId="0" applyFont="1" applyFill="1" applyAlignment="1">
      <alignment vertical="top" wrapText="1"/>
    </xf>
    <xf numFmtId="0" fontId="62" fillId="0" borderId="10" xfId="58" applyFont="1" applyFill="1" applyBorder="1" applyAlignment="1">
      <alignment horizontal="center" vertical="center" wrapText="1"/>
      <protection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62" fillId="0" borderId="10" xfId="58" applyFont="1" applyFill="1" applyBorder="1" applyAlignment="1">
      <alignment horizontal="center" vertical="center" wrapText="1"/>
      <protection/>
    </xf>
    <xf numFmtId="0" fontId="3" fillId="0" borderId="0" xfId="0" applyFont="1" applyAlignment="1">
      <alignment/>
    </xf>
    <xf numFmtId="0" fontId="3" fillId="33" borderId="0" xfId="55" applyFont="1" applyFill="1">
      <alignment/>
      <protection/>
    </xf>
    <xf numFmtId="0" fontId="4" fillId="0" borderId="0" xfId="54" applyFont="1" applyAlignment="1">
      <alignment horizontal="right"/>
      <protection/>
    </xf>
    <xf numFmtId="0" fontId="65" fillId="0" borderId="0" xfId="56" applyFont="1" applyFill="1" applyBorder="1" applyAlignment="1">
      <alignment/>
      <protection/>
    </xf>
    <xf numFmtId="0" fontId="7" fillId="0" borderId="0" xfId="0" applyFont="1" applyAlignment="1">
      <alignment wrapText="1"/>
    </xf>
    <xf numFmtId="0" fontId="3" fillId="33" borderId="0" xfId="55" applyFont="1" applyFill="1" applyAlignment="1">
      <alignment wrapText="1"/>
      <protection/>
    </xf>
    <xf numFmtId="0" fontId="3" fillId="33" borderId="0" xfId="55" applyFont="1" applyFill="1" applyAlignment="1">
      <alignment horizontal="right"/>
      <protection/>
    </xf>
    <xf numFmtId="17" fontId="3" fillId="33" borderId="0" xfId="55" applyNumberFormat="1" applyFont="1" applyFill="1">
      <alignment/>
      <protection/>
    </xf>
    <xf numFmtId="0" fontId="3" fillId="33" borderId="10" xfId="55" applyFont="1" applyFill="1" applyBorder="1" applyAlignment="1">
      <alignment horizontal="center" vertical="center" wrapText="1"/>
      <protection/>
    </xf>
    <xf numFmtId="0" fontId="8" fillId="33" borderId="10" xfId="55" applyFont="1" applyFill="1" applyBorder="1" applyAlignment="1">
      <alignment horizontal="center" vertical="center" wrapText="1"/>
      <protection/>
    </xf>
    <xf numFmtId="49" fontId="11" fillId="33" borderId="10" xfId="55" applyNumberFormat="1" applyFont="1" applyFill="1" applyBorder="1" applyAlignment="1">
      <alignment horizontal="center" vertical="center"/>
      <protection/>
    </xf>
    <xf numFmtId="0" fontId="11" fillId="33" borderId="10" xfId="55" applyFont="1" applyFill="1" applyBorder="1" applyAlignment="1">
      <alignment horizontal="center" vertical="center" wrapText="1"/>
      <protection/>
    </xf>
    <xf numFmtId="0" fontId="7" fillId="33" borderId="0" xfId="55" applyFont="1" applyFill="1">
      <alignment/>
      <protection/>
    </xf>
    <xf numFmtId="185" fontId="3" fillId="0" borderId="10" xfId="55" applyNumberFormat="1" applyFont="1" applyFill="1" applyBorder="1" applyAlignment="1">
      <alignment horizontal="center" vertical="center" wrapText="1"/>
      <protection/>
    </xf>
    <xf numFmtId="185" fontId="3" fillId="33" borderId="10" xfId="55" applyNumberFormat="1" applyFont="1" applyFill="1" applyBorder="1" applyAlignment="1">
      <alignment horizontal="center" vertical="center" wrapText="1"/>
      <protection/>
    </xf>
    <xf numFmtId="0" fontId="40" fillId="33" borderId="0" xfId="59" applyFont="1" applyFill="1" applyAlignment="1">
      <alignment vertical="center" wrapText="1"/>
      <protection/>
    </xf>
    <xf numFmtId="0" fontId="63" fillId="33" borderId="0" xfId="53" applyFont="1" applyFill="1" applyAlignment="1">
      <alignment horizontal="justify"/>
      <protection/>
    </xf>
    <xf numFmtId="49" fontId="8" fillId="33" borderId="0" xfId="55" applyNumberFormat="1" applyFont="1" applyFill="1" applyAlignment="1">
      <alignment horizontal="center" vertical="center"/>
      <protection/>
    </xf>
    <xf numFmtId="187" fontId="67" fillId="33" borderId="0" xfId="55" applyNumberFormat="1" applyFont="1" applyFill="1">
      <alignment/>
      <protection/>
    </xf>
    <xf numFmtId="186" fontId="3" fillId="33" borderId="0" xfId="55" applyNumberFormat="1" applyFont="1" applyFill="1">
      <alignment/>
      <protection/>
    </xf>
    <xf numFmtId="0" fontId="7" fillId="0" borderId="0" xfId="0" applyFont="1" applyFill="1" applyAlignment="1">
      <alignment/>
    </xf>
    <xf numFmtId="2" fontId="16" fillId="0" borderId="10" xfId="68" applyNumberFormat="1" applyFont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2" fontId="7" fillId="0" borderId="10" xfId="0" applyNumberFormat="1" applyFont="1" applyFill="1" applyBorder="1" applyAlignment="1">
      <alignment horizontal="center" vertical="center"/>
    </xf>
    <xf numFmtId="2" fontId="3" fillId="0" borderId="10" xfId="58" applyNumberFormat="1" applyFont="1" applyFill="1" applyBorder="1" applyAlignment="1">
      <alignment horizontal="center" vertical="center" wrapText="1"/>
      <protection/>
    </xf>
    <xf numFmtId="2" fontId="15" fillId="0" borderId="10" xfId="0" applyNumberFormat="1" applyFont="1" applyBorder="1" applyAlignment="1">
      <alignment horizontal="center"/>
    </xf>
    <xf numFmtId="2" fontId="7" fillId="0" borderId="10" xfId="0" applyNumberFormat="1" applyFont="1" applyFill="1" applyBorder="1" applyAlignment="1">
      <alignment horizontal="center" vertical="center" wrapText="1"/>
    </xf>
    <xf numFmtId="2" fontId="7" fillId="0" borderId="10" xfId="58" applyNumberFormat="1" applyFont="1" applyFill="1" applyBorder="1" applyAlignment="1">
      <alignment horizontal="center" vertical="center" wrapText="1"/>
      <protection/>
    </xf>
    <xf numFmtId="2" fontId="16" fillId="0" borderId="10" xfId="0" applyNumberFormat="1" applyFont="1" applyFill="1" applyBorder="1" applyAlignment="1">
      <alignment vertical="center" wrapText="1"/>
    </xf>
    <xf numFmtId="2" fontId="3" fillId="0" borderId="10" xfId="0" applyNumberFormat="1" applyFont="1" applyFill="1" applyBorder="1" applyAlignment="1">
      <alignment vertical="center" wrapText="1"/>
    </xf>
    <xf numFmtId="2" fontId="3" fillId="33" borderId="0" xfId="0" applyNumberFormat="1" applyFont="1" applyFill="1" applyAlignment="1">
      <alignment/>
    </xf>
    <xf numFmtId="2" fontId="3" fillId="0" borderId="0" xfId="0" applyNumberFormat="1" applyFont="1" applyFill="1" applyAlignment="1">
      <alignment/>
    </xf>
    <xf numFmtId="1" fontId="3" fillId="0" borderId="10" xfId="58" applyNumberFormat="1" applyFont="1" applyFill="1" applyBorder="1" applyAlignment="1">
      <alignment horizontal="center" vertical="center" wrapText="1"/>
      <protection/>
    </xf>
    <xf numFmtId="1" fontId="7" fillId="0" borderId="10" xfId="58" applyNumberFormat="1" applyFont="1" applyFill="1" applyBorder="1" applyAlignment="1">
      <alignment horizontal="center" vertical="center" wrapText="1"/>
      <protection/>
    </xf>
    <xf numFmtId="14" fontId="62" fillId="0" borderId="10" xfId="58" applyNumberFormat="1" applyFont="1" applyFill="1" applyBorder="1" applyAlignment="1">
      <alignment horizontal="center" vertical="center" wrapText="1"/>
      <protection/>
    </xf>
    <xf numFmtId="1" fontId="7" fillId="0" borderId="10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top" wrapText="1"/>
    </xf>
    <xf numFmtId="4" fontId="7" fillId="33" borderId="10" xfId="55" applyNumberFormat="1" applyFont="1" applyFill="1" applyBorder="1" applyAlignment="1">
      <alignment horizontal="center" vertical="center" wrapText="1"/>
      <protection/>
    </xf>
    <xf numFmtId="4" fontId="3" fillId="0" borderId="10" xfId="55" applyNumberFormat="1" applyFont="1" applyFill="1" applyBorder="1" applyAlignment="1">
      <alignment horizontal="center" vertical="center" wrapText="1"/>
      <protection/>
    </xf>
    <xf numFmtId="49" fontId="17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left" vertical="center" wrapText="1" indent="1"/>
    </xf>
    <xf numFmtId="2" fontId="3" fillId="0" borderId="10" xfId="0" applyNumberFormat="1" applyFont="1" applyFill="1" applyBorder="1" applyAlignment="1">
      <alignment/>
    </xf>
    <xf numFmtId="2" fontId="3" fillId="33" borderId="10" xfId="0" applyNumberFormat="1" applyFont="1" applyFill="1" applyBorder="1" applyAlignment="1">
      <alignment/>
    </xf>
    <xf numFmtId="2" fontId="3" fillId="0" borderId="0" xfId="0" applyNumberFormat="1" applyFont="1" applyFill="1" applyBorder="1" applyAlignment="1">
      <alignment/>
    </xf>
    <xf numFmtId="4" fontId="3" fillId="33" borderId="10" xfId="55" applyNumberFormat="1" applyFont="1" applyFill="1" applyBorder="1" applyAlignment="1">
      <alignment horizontal="center" vertical="center" wrapText="1"/>
      <protection/>
    </xf>
    <xf numFmtId="2" fontId="7" fillId="0" borderId="15" xfId="0" applyNumberFormat="1" applyFont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 wrapText="1"/>
    </xf>
    <xf numFmtId="43" fontId="3" fillId="0" borderId="0" xfId="0" applyNumberFormat="1" applyFont="1" applyFill="1" applyBorder="1" applyAlignment="1">
      <alignment/>
    </xf>
    <xf numFmtId="0" fontId="62" fillId="0" borderId="10" xfId="58" applyFont="1" applyFill="1" applyBorder="1" applyAlignment="1">
      <alignment horizontal="center" vertical="center" wrapText="1"/>
      <protection/>
    </xf>
    <xf numFmtId="0" fontId="62" fillId="0" borderId="10" xfId="58" applyFont="1" applyFill="1" applyBorder="1" applyAlignment="1">
      <alignment horizontal="center" vertical="center" wrapText="1"/>
      <protection/>
    </xf>
    <xf numFmtId="4" fontId="62" fillId="0" borderId="10" xfId="58" applyNumberFormat="1" applyFont="1" applyFill="1" applyBorder="1" applyAlignment="1">
      <alignment horizontal="center" vertical="center" wrapText="1"/>
      <protection/>
    </xf>
    <xf numFmtId="4" fontId="3" fillId="0" borderId="0" xfId="0" applyNumberFormat="1" applyFont="1" applyFill="1" applyAlignment="1">
      <alignment/>
    </xf>
    <xf numFmtId="2" fontId="66" fillId="0" borderId="15" xfId="58" applyNumberFormat="1" applyFont="1" applyFill="1" applyBorder="1" applyAlignment="1">
      <alignment horizontal="center" vertical="center" wrapText="1"/>
      <protection/>
    </xf>
    <xf numFmtId="201" fontId="3" fillId="0" borderId="0" xfId="0" applyNumberFormat="1" applyFont="1" applyFill="1" applyBorder="1" applyAlignment="1">
      <alignment/>
    </xf>
    <xf numFmtId="202" fontId="3" fillId="0" borderId="0" xfId="0" applyNumberFormat="1" applyFont="1" applyFill="1" applyBorder="1" applyAlignment="1">
      <alignment/>
    </xf>
    <xf numFmtId="1" fontId="3" fillId="0" borderId="14" xfId="0" applyNumberFormat="1" applyFont="1" applyFill="1" applyBorder="1" applyAlignment="1">
      <alignment horizontal="center" vertical="center" wrapText="1"/>
    </xf>
    <xf numFmtId="198" fontId="3" fillId="0" borderId="0" xfId="0" applyNumberFormat="1" applyFont="1" applyFill="1" applyAlignment="1">
      <alignment/>
    </xf>
    <xf numFmtId="2" fontId="3" fillId="0" borderId="10" xfId="0" applyNumberFormat="1" applyFont="1" applyFill="1" applyBorder="1" applyAlignment="1">
      <alignment horizontal="center" vertical="center"/>
    </xf>
    <xf numFmtId="179" fontId="3" fillId="0" borderId="10" xfId="68" applyFont="1" applyFill="1" applyBorder="1" applyAlignment="1">
      <alignment/>
    </xf>
    <xf numFmtId="179" fontId="3" fillId="0" borderId="10" xfId="68" applyFont="1" applyFill="1" applyBorder="1" applyAlignment="1">
      <alignment horizontal="center" vertical="center"/>
    </xf>
    <xf numFmtId="1" fontId="3" fillId="0" borderId="10" xfId="0" applyNumberFormat="1" applyFont="1" applyFill="1" applyBorder="1" applyAlignment="1">
      <alignment horizontal="center" vertical="center" wrapText="1"/>
    </xf>
    <xf numFmtId="194" fontId="3" fillId="0" borderId="0" xfId="0" applyNumberFormat="1" applyFont="1" applyFill="1" applyAlignment="1">
      <alignment/>
    </xf>
    <xf numFmtId="0" fontId="3" fillId="0" borderId="0" xfId="55" applyFont="1" applyFill="1">
      <alignment/>
      <protection/>
    </xf>
    <xf numFmtId="2" fontId="7" fillId="0" borderId="15" xfId="0" applyNumberFormat="1" applyFont="1" applyFill="1" applyBorder="1" applyAlignment="1">
      <alignment horizontal="center" vertical="center"/>
    </xf>
    <xf numFmtId="0" fontId="62" fillId="0" borderId="10" xfId="58" applyFont="1" applyFill="1" applyBorder="1" applyAlignment="1">
      <alignment horizontal="center" vertical="center" wrapText="1"/>
      <protection/>
    </xf>
    <xf numFmtId="2" fontId="7" fillId="0" borderId="15" xfId="0" applyNumberFormat="1" applyFont="1" applyFill="1" applyBorder="1" applyAlignment="1">
      <alignment vertical="center"/>
    </xf>
    <xf numFmtId="2" fontId="7" fillId="0" borderId="10" xfId="0" applyNumberFormat="1" applyFont="1" applyFill="1" applyBorder="1" applyAlignment="1">
      <alignment vertical="center"/>
    </xf>
    <xf numFmtId="1" fontId="3" fillId="0" borderId="10" xfId="58" applyNumberFormat="1" applyFont="1" applyFill="1" applyBorder="1" applyAlignment="1">
      <alignment vertical="center" wrapText="1"/>
      <protection/>
    </xf>
    <xf numFmtId="197" fontId="3" fillId="0" borderId="10" xfId="68" applyNumberFormat="1" applyFont="1" applyFill="1" applyBorder="1" applyAlignment="1">
      <alignment horizontal="center" vertical="center"/>
    </xf>
    <xf numFmtId="4" fontId="3" fillId="0" borderId="10" xfId="58" applyNumberFormat="1" applyFont="1" applyFill="1" applyBorder="1" applyAlignment="1">
      <alignment horizontal="center" vertical="center" wrapText="1"/>
      <protection/>
    </xf>
    <xf numFmtId="200" fontId="3" fillId="0" borderId="0" xfId="0" applyNumberFormat="1" applyFont="1" applyFill="1" applyAlignment="1">
      <alignment/>
    </xf>
    <xf numFmtId="0" fontId="3" fillId="0" borderId="0" xfId="0" applyFont="1" applyFill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wrapText="1"/>
    </xf>
    <xf numFmtId="0" fontId="3" fillId="0" borderId="0" xfId="0" applyFont="1" applyFill="1" applyAlignment="1">
      <alignment horizontal="left" wrapText="1"/>
    </xf>
    <xf numFmtId="0" fontId="3" fillId="0" borderId="0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center" vertical="center" textRotation="90" wrapText="1"/>
    </xf>
    <xf numFmtId="0" fontId="3" fillId="0" borderId="0" xfId="0" applyFont="1" applyFill="1" applyAlignment="1">
      <alignment/>
    </xf>
    <xf numFmtId="2" fontId="61" fillId="33" borderId="16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2" fillId="0" borderId="0" xfId="58" applyFont="1" applyFill="1" applyAlignment="1">
      <alignment horizontal="center" vertical="center"/>
      <protection/>
    </xf>
    <xf numFmtId="0" fontId="63" fillId="0" borderId="0" xfId="58" applyFont="1" applyFill="1" applyAlignment="1">
      <alignment horizontal="center" vertical="center"/>
      <protection/>
    </xf>
    <xf numFmtId="0" fontId="62" fillId="0" borderId="0" xfId="58" applyFont="1" applyFill="1" applyAlignment="1">
      <alignment horizontal="center" vertical="top"/>
      <protection/>
    </xf>
    <xf numFmtId="0" fontId="5" fillId="0" borderId="0" xfId="0" applyFont="1" applyFill="1" applyAlignment="1">
      <alignment horizontal="center"/>
    </xf>
    <xf numFmtId="0" fontId="68" fillId="0" borderId="0" xfId="58" applyFont="1" applyFill="1" applyAlignment="1">
      <alignment horizontal="center" vertical="center"/>
      <protection/>
    </xf>
    <xf numFmtId="1" fontId="7" fillId="0" borderId="18" xfId="0" applyNumberFormat="1" applyFont="1" applyFill="1" applyBorder="1" applyAlignment="1">
      <alignment horizontal="center" vertical="top"/>
    </xf>
    <xf numFmtId="0" fontId="64" fillId="0" borderId="10" xfId="57" applyFont="1" applyFill="1" applyBorder="1" applyAlignment="1">
      <alignment horizontal="center" vertical="center" wrapText="1"/>
      <protection/>
    </xf>
    <xf numFmtId="0" fontId="64" fillId="0" borderId="10" xfId="57" applyFont="1" applyFill="1" applyBorder="1" applyAlignment="1">
      <alignment horizontal="center" vertical="center"/>
      <protection/>
    </xf>
    <xf numFmtId="0" fontId="3" fillId="0" borderId="10" xfId="0" applyFont="1" applyFill="1" applyBorder="1" applyAlignment="1">
      <alignment/>
    </xf>
    <xf numFmtId="0" fontId="3" fillId="0" borderId="10" xfId="60" applyFont="1" applyFill="1" applyBorder="1" applyAlignment="1">
      <alignment horizontal="center" vertical="center"/>
      <protection/>
    </xf>
    <xf numFmtId="0" fontId="65" fillId="0" borderId="0" xfId="56" applyFont="1" applyFill="1" applyBorder="1" applyAlignment="1">
      <alignment horizontal="center"/>
      <protection/>
    </xf>
    <xf numFmtId="0" fontId="7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0" fontId="62" fillId="0" borderId="10" xfId="58" applyFont="1" applyFill="1" applyBorder="1" applyAlignment="1">
      <alignment horizontal="center" vertical="center" wrapText="1"/>
      <protection/>
    </xf>
    <xf numFmtId="0" fontId="64" fillId="0" borderId="15" xfId="57" applyFont="1" applyFill="1" applyBorder="1" applyAlignment="1">
      <alignment horizontal="center" vertical="center" wrapText="1"/>
      <protection/>
    </xf>
    <xf numFmtId="0" fontId="64" fillId="0" borderId="12" xfId="57" applyFont="1" applyFill="1" applyBorder="1" applyAlignment="1">
      <alignment horizontal="center" vertical="center" wrapText="1"/>
      <protection/>
    </xf>
    <xf numFmtId="0" fontId="64" fillId="0" borderId="11" xfId="57" applyFont="1" applyFill="1" applyBorder="1" applyAlignment="1">
      <alignment horizontal="center" vertical="center" wrapText="1"/>
      <protection/>
    </xf>
    <xf numFmtId="0" fontId="7" fillId="0" borderId="18" xfId="60" applyFont="1" applyFill="1" applyBorder="1" applyAlignment="1">
      <alignment horizontal="center"/>
      <protection/>
    </xf>
    <xf numFmtId="0" fontId="3" fillId="0" borderId="0" xfId="0" applyFont="1" applyFill="1" applyAlignment="1">
      <alignment vertical="top" wrapText="1"/>
    </xf>
    <xf numFmtId="49" fontId="3" fillId="33" borderId="0" xfId="55" applyNumberFormat="1" applyFont="1" applyFill="1" applyAlignment="1">
      <alignment horizontal="left" vertical="center" wrapText="1"/>
      <protection/>
    </xf>
    <xf numFmtId="0" fontId="3" fillId="33" borderId="0" xfId="55" applyFont="1" applyFill="1" applyAlignment="1">
      <alignment horizontal="left" vertical="top" wrapText="1"/>
      <protection/>
    </xf>
    <xf numFmtId="0" fontId="7" fillId="33" borderId="0" xfId="55" applyFont="1" applyFill="1" applyBorder="1" applyAlignment="1">
      <alignment horizontal="center" vertical="center" wrapText="1"/>
      <protection/>
    </xf>
    <xf numFmtId="0" fontId="14" fillId="33" borderId="0" xfId="55" applyFont="1" applyFill="1" applyAlignment="1">
      <alignment horizontal="center"/>
      <protection/>
    </xf>
    <xf numFmtId="49" fontId="9" fillId="33" borderId="10" xfId="55" applyNumberFormat="1" applyFont="1" applyFill="1" applyBorder="1" applyAlignment="1">
      <alignment horizontal="center" vertical="center" wrapText="1"/>
      <protection/>
    </xf>
    <xf numFmtId="0" fontId="10" fillId="33" borderId="10" xfId="55" applyFont="1" applyFill="1" applyBorder="1" applyAlignment="1">
      <alignment horizontal="center" vertical="center" wrapText="1"/>
      <protection/>
    </xf>
    <xf numFmtId="0" fontId="7" fillId="33" borderId="10" xfId="55" applyFont="1" applyFill="1" applyBorder="1" applyAlignment="1">
      <alignment horizontal="left" vertical="center" wrapText="1"/>
      <protection/>
    </xf>
    <xf numFmtId="0" fontId="65" fillId="0" borderId="0" xfId="56" applyFont="1" applyFill="1" applyBorder="1" applyAlignment="1">
      <alignment horizontal="center" wrapText="1"/>
      <protection/>
    </xf>
    <xf numFmtId="0" fontId="7" fillId="0" borderId="0" xfId="0" applyFont="1" applyAlignment="1">
      <alignment horizontal="center" wrapText="1"/>
    </xf>
    <xf numFmtId="0" fontId="63" fillId="33" borderId="0" xfId="53" applyFont="1" applyFill="1" applyAlignment="1">
      <alignment horizontal="center" vertical="center"/>
      <protection/>
    </xf>
    <xf numFmtId="0" fontId="69" fillId="33" borderId="0" xfId="53" applyFont="1" applyFill="1" applyAlignment="1">
      <alignment horizontal="center" vertical="top"/>
      <protection/>
    </xf>
    <xf numFmtId="49" fontId="8" fillId="33" borderId="0" xfId="55" applyNumberFormat="1" applyFont="1" applyFill="1" applyAlignment="1">
      <alignment horizontal="center" vertical="center"/>
      <protection/>
    </xf>
  </cellXfs>
  <cellStyles count="5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3" xfId="54"/>
    <cellStyle name="Обычный 3 2" xfId="55"/>
    <cellStyle name="Обычный 4" xfId="56"/>
    <cellStyle name="Обычный 5" xfId="57"/>
    <cellStyle name="Обычный 7" xfId="58"/>
    <cellStyle name="Обычный 8" xfId="59"/>
    <cellStyle name="Обычный_Форматы по компаниям_last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Финансовый 2" xfId="70"/>
    <cellStyle name="Хороший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AF41"/>
  <sheetViews>
    <sheetView view="pageBreakPreview" zoomScale="61" zoomScaleNormal="75" zoomScaleSheetLayoutView="61" zoomScalePageLayoutView="0" workbookViewId="0" topLeftCell="A19">
      <selection activeCell="C52" sqref="C52"/>
    </sheetView>
  </sheetViews>
  <sheetFormatPr defaultColWidth="9.00390625" defaultRowHeight="12.75"/>
  <cols>
    <col min="1" max="1" width="12.125" style="1" customWidth="1"/>
    <col min="2" max="2" width="48.75390625" style="1" customWidth="1"/>
    <col min="3" max="3" width="17.25390625" style="1" customWidth="1"/>
    <col min="4" max="4" width="15.25390625" style="1" customWidth="1"/>
    <col min="5" max="5" width="17.625" style="1" customWidth="1"/>
    <col min="6" max="6" width="8.75390625" style="1" customWidth="1"/>
    <col min="7" max="7" width="18.00390625" style="1" customWidth="1"/>
    <col min="8" max="8" width="17.00390625" style="1" customWidth="1"/>
    <col min="9" max="9" width="20.125" style="1" customWidth="1"/>
    <col min="10" max="10" width="38.25390625" style="1" customWidth="1"/>
    <col min="11" max="11" width="16.75390625" style="1" bestFit="1" customWidth="1"/>
    <col min="12" max="12" width="7.00390625" style="1" customWidth="1"/>
    <col min="13" max="13" width="11.375" style="1" customWidth="1"/>
    <col min="14" max="14" width="17.875" style="51" customWidth="1"/>
    <col min="15" max="15" width="11.125" style="1" bestFit="1" customWidth="1"/>
    <col min="16" max="16" width="21.75390625" style="1" bestFit="1" customWidth="1"/>
    <col min="17" max="17" width="11.125" style="1" bestFit="1" customWidth="1"/>
    <col min="18" max="18" width="10.00390625" style="1" customWidth="1"/>
    <col min="19" max="19" width="14.625" style="51" customWidth="1"/>
    <col min="20" max="20" width="11.125" style="1" bestFit="1" customWidth="1"/>
    <col min="21" max="21" width="12.625" style="1" customWidth="1"/>
    <col min="22" max="22" width="8.25390625" style="1" customWidth="1"/>
    <col min="23" max="23" width="15.375" style="1" bestFit="1" customWidth="1"/>
    <col min="24" max="24" width="18.00390625" style="51" customWidth="1"/>
    <col min="25" max="25" width="8.25390625" style="1" customWidth="1"/>
    <col min="26" max="26" width="13.375" style="1" customWidth="1"/>
    <col min="27" max="27" width="7.00390625" style="1" customWidth="1"/>
    <col min="28" max="28" width="10.875" style="1" customWidth="1"/>
    <col min="29" max="29" width="17.125" style="51" customWidth="1"/>
    <col min="30" max="30" width="8.375" style="1" customWidth="1"/>
    <col min="31" max="31" width="9.125" style="1" customWidth="1"/>
    <col min="32" max="33" width="11.125" style="1" bestFit="1" customWidth="1"/>
    <col min="34" max="16384" width="9.125" style="1" customWidth="1"/>
  </cols>
  <sheetData>
    <row r="1" ht="18.75">
      <c r="AD1" s="2" t="s">
        <v>37</v>
      </c>
    </row>
    <row r="3" spans="1:25" ht="18.75">
      <c r="A3" s="159" t="s">
        <v>0</v>
      </c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  <c r="R3" s="159"/>
      <c r="S3" s="159"/>
      <c r="T3" s="159"/>
      <c r="U3" s="16"/>
      <c r="V3" s="16"/>
      <c r="W3" s="16"/>
      <c r="X3" s="55"/>
      <c r="Y3" s="16"/>
    </row>
    <row r="4" spans="1:30" ht="18.75">
      <c r="A4" s="160" t="s">
        <v>1</v>
      </c>
      <c r="B4" s="160"/>
      <c r="C4" s="160"/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160"/>
      <c r="P4" s="160"/>
      <c r="Q4" s="160"/>
      <c r="R4" s="160"/>
      <c r="S4" s="160"/>
      <c r="T4" s="160"/>
      <c r="U4" s="17"/>
      <c r="V4" s="17"/>
      <c r="W4" s="17"/>
      <c r="X4" s="56"/>
      <c r="Y4" s="17"/>
      <c r="Z4" s="4"/>
      <c r="AA4" s="4"/>
      <c r="AB4" s="4"/>
      <c r="AC4" s="59"/>
      <c r="AD4" s="4"/>
    </row>
    <row r="5" spans="1:30" ht="18.7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2"/>
      <c r="O5" s="5"/>
      <c r="P5" s="5"/>
      <c r="Q5" s="5"/>
      <c r="R5" s="5"/>
      <c r="S5" s="52"/>
      <c r="T5" s="5"/>
      <c r="U5" s="5"/>
      <c r="V5" s="5"/>
      <c r="W5" s="5"/>
      <c r="X5" s="52"/>
      <c r="Y5" s="5"/>
      <c r="Z5" s="4"/>
      <c r="AA5" s="4"/>
      <c r="AB5" s="4"/>
      <c r="AC5" s="59"/>
      <c r="AD5" s="4"/>
    </row>
    <row r="6" spans="1:30" ht="18.75">
      <c r="A6" s="161" t="s">
        <v>157</v>
      </c>
      <c r="B6" s="162"/>
      <c r="C6" s="162"/>
      <c r="D6" s="162"/>
      <c r="E6" s="162"/>
      <c r="F6" s="162"/>
      <c r="G6" s="162"/>
      <c r="H6" s="162"/>
      <c r="I6" s="162"/>
      <c r="J6" s="162"/>
      <c r="K6" s="162"/>
      <c r="L6" s="162"/>
      <c r="M6" s="162"/>
      <c r="N6" s="162"/>
      <c r="O6" s="162"/>
      <c r="P6" s="162"/>
      <c r="Q6" s="162"/>
      <c r="R6" s="162"/>
      <c r="S6" s="162"/>
      <c r="T6" s="162"/>
      <c r="U6" s="18"/>
      <c r="V6" s="18"/>
      <c r="W6" s="18"/>
      <c r="X6" s="57"/>
      <c r="Y6" s="18"/>
      <c r="Z6" s="6"/>
      <c r="AA6" s="6"/>
      <c r="AB6" s="6"/>
      <c r="AC6" s="60"/>
      <c r="AD6" s="6"/>
    </row>
    <row r="7" spans="1:30" ht="15.75">
      <c r="A7" s="163" t="s">
        <v>2</v>
      </c>
      <c r="B7" s="163"/>
      <c r="C7" s="163"/>
      <c r="D7" s="163"/>
      <c r="E7" s="163"/>
      <c r="F7" s="163"/>
      <c r="G7" s="163"/>
      <c r="H7" s="163"/>
      <c r="I7" s="163"/>
      <c r="J7" s="163"/>
      <c r="K7" s="163"/>
      <c r="L7" s="163"/>
      <c r="M7" s="163"/>
      <c r="N7" s="163"/>
      <c r="O7" s="163"/>
      <c r="P7" s="163"/>
      <c r="Q7" s="163"/>
      <c r="R7" s="163"/>
      <c r="S7" s="163"/>
      <c r="T7" s="163"/>
      <c r="U7" s="19"/>
      <c r="V7" s="19"/>
      <c r="W7" s="19"/>
      <c r="X7" s="58"/>
      <c r="Y7" s="19"/>
      <c r="Z7" s="7"/>
      <c r="AA7" s="7"/>
      <c r="AB7" s="7"/>
      <c r="AC7" s="61"/>
      <c r="AD7" s="7"/>
    </row>
    <row r="8" ht="15.75">
      <c r="I8" s="107"/>
    </row>
    <row r="9" spans="1:30" ht="15.75">
      <c r="A9" s="149" t="s">
        <v>3</v>
      </c>
      <c r="B9" s="149" t="s">
        <v>4</v>
      </c>
      <c r="C9" s="149" t="s">
        <v>5</v>
      </c>
      <c r="D9" s="153" t="s">
        <v>6</v>
      </c>
      <c r="E9" s="149" t="s">
        <v>7</v>
      </c>
      <c r="F9" s="149" t="s">
        <v>8</v>
      </c>
      <c r="G9" s="149"/>
      <c r="H9" s="149"/>
      <c r="I9" s="149" t="s">
        <v>9</v>
      </c>
      <c r="J9" s="149" t="s">
        <v>10</v>
      </c>
      <c r="K9" s="149"/>
      <c r="L9" s="149"/>
      <c r="M9" s="149"/>
      <c r="N9" s="149"/>
      <c r="O9" s="149"/>
      <c r="P9" s="149"/>
      <c r="Q9" s="149"/>
      <c r="R9" s="149"/>
      <c r="S9" s="149"/>
      <c r="T9" s="149"/>
      <c r="U9" s="149"/>
      <c r="V9" s="149"/>
      <c r="W9" s="149"/>
      <c r="X9" s="149"/>
      <c r="Y9" s="149"/>
      <c r="Z9" s="149"/>
      <c r="AA9" s="149"/>
      <c r="AB9" s="149"/>
      <c r="AC9" s="149"/>
      <c r="AD9" s="149"/>
    </row>
    <row r="10" spans="1:30" ht="15.75">
      <c r="A10" s="149"/>
      <c r="B10" s="149"/>
      <c r="C10" s="149"/>
      <c r="D10" s="153"/>
      <c r="E10" s="149"/>
      <c r="F10" s="156" t="s">
        <v>11</v>
      </c>
      <c r="G10" s="157"/>
      <c r="H10" s="158"/>
      <c r="I10" s="149"/>
      <c r="J10" s="149"/>
      <c r="K10" s="156" t="s">
        <v>180</v>
      </c>
      <c r="L10" s="157"/>
      <c r="M10" s="157"/>
      <c r="N10" s="157"/>
      <c r="O10" s="158"/>
      <c r="P10" s="156" t="s">
        <v>164</v>
      </c>
      <c r="Q10" s="157"/>
      <c r="R10" s="157"/>
      <c r="S10" s="157"/>
      <c r="T10" s="158"/>
      <c r="U10" s="156" t="s">
        <v>181</v>
      </c>
      <c r="V10" s="157"/>
      <c r="W10" s="157"/>
      <c r="X10" s="157"/>
      <c r="Y10" s="158"/>
      <c r="Z10" s="156" t="s">
        <v>12</v>
      </c>
      <c r="AA10" s="157"/>
      <c r="AB10" s="157"/>
      <c r="AC10" s="157"/>
      <c r="AD10" s="158"/>
    </row>
    <row r="11" spans="1:30" ht="202.5">
      <c r="A11" s="149"/>
      <c r="B11" s="149"/>
      <c r="C11" s="149"/>
      <c r="D11" s="153"/>
      <c r="E11" s="10" t="s">
        <v>13</v>
      </c>
      <c r="F11" s="9" t="s">
        <v>14</v>
      </c>
      <c r="G11" s="9" t="s">
        <v>15</v>
      </c>
      <c r="H11" s="9" t="s">
        <v>16</v>
      </c>
      <c r="I11" s="11" t="s">
        <v>11</v>
      </c>
      <c r="J11" s="9" t="s">
        <v>179</v>
      </c>
      <c r="K11" s="9" t="s">
        <v>17</v>
      </c>
      <c r="L11" s="9" t="s">
        <v>18</v>
      </c>
      <c r="M11" s="9" t="s">
        <v>19</v>
      </c>
      <c r="N11" s="53" t="s">
        <v>20</v>
      </c>
      <c r="O11" s="11" t="s">
        <v>21</v>
      </c>
      <c r="P11" s="9" t="s">
        <v>17</v>
      </c>
      <c r="Q11" s="9" t="s">
        <v>18</v>
      </c>
      <c r="R11" s="9" t="s">
        <v>19</v>
      </c>
      <c r="S11" s="53" t="s">
        <v>20</v>
      </c>
      <c r="T11" s="11" t="s">
        <v>21</v>
      </c>
      <c r="U11" s="9" t="s">
        <v>17</v>
      </c>
      <c r="V11" s="9" t="s">
        <v>18</v>
      </c>
      <c r="W11" s="9" t="s">
        <v>19</v>
      </c>
      <c r="X11" s="53" t="s">
        <v>20</v>
      </c>
      <c r="Y11" s="11" t="s">
        <v>21</v>
      </c>
      <c r="Z11" s="9" t="s">
        <v>17</v>
      </c>
      <c r="AA11" s="9" t="s">
        <v>18</v>
      </c>
      <c r="AB11" s="9" t="s">
        <v>19</v>
      </c>
      <c r="AC11" s="53" t="s">
        <v>20</v>
      </c>
      <c r="AD11" s="11" t="s">
        <v>21</v>
      </c>
    </row>
    <row r="12" spans="1:30" ht="15.75">
      <c r="A12" s="8">
        <v>1</v>
      </c>
      <c r="B12" s="8">
        <v>2</v>
      </c>
      <c r="C12" s="8">
        <v>3</v>
      </c>
      <c r="D12" s="8">
        <v>4</v>
      </c>
      <c r="E12" s="8">
        <v>5</v>
      </c>
      <c r="F12" s="8">
        <v>6</v>
      </c>
      <c r="G12" s="8">
        <v>7</v>
      </c>
      <c r="H12" s="8">
        <v>8</v>
      </c>
      <c r="I12" s="8">
        <v>9</v>
      </c>
      <c r="J12" s="8">
        <v>10</v>
      </c>
      <c r="K12" s="12" t="s">
        <v>22</v>
      </c>
      <c r="L12" s="12" t="s">
        <v>23</v>
      </c>
      <c r="M12" s="12" t="s">
        <v>24</v>
      </c>
      <c r="N12" s="54" t="s">
        <v>25</v>
      </c>
      <c r="O12" s="12" t="s">
        <v>26</v>
      </c>
      <c r="P12" s="12" t="s">
        <v>27</v>
      </c>
      <c r="Q12" s="12" t="s">
        <v>28</v>
      </c>
      <c r="R12" s="12" t="s">
        <v>29</v>
      </c>
      <c r="S12" s="54" t="s">
        <v>30</v>
      </c>
      <c r="T12" s="12" t="s">
        <v>31</v>
      </c>
      <c r="U12" s="12" t="s">
        <v>32</v>
      </c>
      <c r="V12" s="12" t="s">
        <v>33</v>
      </c>
      <c r="W12" s="12" t="s">
        <v>34</v>
      </c>
      <c r="X12" s="54" t="s">
        <v>35</v>
      </c>
      <c r="Y12" s="12" t="s">
        <v>36</v>
      </c>
      <c r="Z12" s="8">
        <v>12</v>
      </c>
      <c r="AA12" s="8">
        <v>13</v>
      </c>
      <c r="AB12" s="8">
        <v>14</v>
      </c>
      <c r="AC12" s="62">
        <v>15</v>
      </c>
      <c r="AD12" s="8">
        <v>16</v>
      </c>
    </row>
    <row r="13" spans="1:32" ht="31.5">
      <c r="A13" s="50">
        <v>1</v>
      </c>
      <c r="B13" s="102" t="s">
        <v>146</v>
      </c>
      <c r="C13" s="13"/>
      <c r="D13" s="72"/>
      <c r="E13" s="64"/>
      <c r="F13" s="13"/>
      <c r="G13" s="64"/>
      <c r="H13" s="70"/>
      <c r="I13" s="64"/>
      <c r="J13" s="64"/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3"/>
      <c r="AF13" s="128"/>
    </row>
    <row r="14" spans="1:30" ht="31.5">
      <c r="A14" s="98" t="s">
        <v>148</v>
      </c>
      <c r="B14" s="98" t="s">
        <v>168</v>
      </c>
      <c r="C14" s="122" t="s">
        <v>188</v>
      </c>
      <c r="D14" s="125">
        <v>2025</v>
      </c>
      <c r="E14" s="125">
        <v>2025</v>
      </c>
      <c r="F14" s="125"/>
      <c r="G14" s="146">
        <v>0.52709</v>
      </c>
      <c r="H14" s="70"/>
      <c r="I14" s="127">
        <v>0.56236</v>
      </c>
      <c r="J14" s="127">
        <f>I14</f>
        <v>0.56236</v>
      </c>
      <c r="K14" s="127">
        <f>SUM(L14:O14)</f>
        <v>0.56236</v>
      </c>
      <c r="L14" s="125"/>
      <c r="M14" s="125"/>
      <c r="N14" s="127">
        <f aca="true" t="shared" si="0" ref="N14:N20">J14</f>
        <v>0.56236</v>
      </c>
      <c r="O14" s="125"/>
      <c r="P14" s="125">
        <f aca="true" t="shared" si="1" ref="P14:P31">SUM(Q14:T14)</f>
        <v>0</v>
      </c>
      <c r="Q14" s="125"/>
      <c r="R14" s="125"/>
      <c r="S14" s="125">
        <v>0</v>
      </c>
      <c r="T14" s="125"/>
      <c r="U14" s="125">
        <v>0</v>
      </c>
      <c r="V14" s="125"/>
      <c r="W14" s="125"/>
      <c r="X14" s="125">
        <v>0</v>
      </c>
      <c r="Y14" s="125"/>
      <c r="Z14" s="127">
        <f>AC14</f>
        <v>0.56236</v>
      </c>
      <c r="AA14" s="127"/>
      <c r="AB14" s="127"/>
      <c r="AC14" s="127">
        <f>N14+S14+X14</f>
        <v>0.56236</v>
      </c>
      <c r="AD14" s="127"/>
    </row>
    <row r="15" spans="1:30" ht="31.5">
      <c r="A15" s="98" t="s">
        <v>126</v>
      </c>
      <c r="B15" s="98" t="s">
        <v>169</v>
      </c>
      <c r="C15" s="122" t="s">
        <v>189</v>
      </c>
      <c r="D15" s="141">
        <v>2025</v>
      </c>
      <c r="E15" s="141">
        <v>2025</v>
      </c>
      <c r="F15" s="125"/>
      <c r="G15" s="146">
        <v>0.43937</v>
      </c>
      <c r="H15" s="70"/>
      <c r="I15" s="127">
        <v>0.46876999999999996</v>
      </c>
      <c r="J15" s="127">
        <f aca="true" t="shared" si="2" ref="J15:J31">I15</f>
        <v>0.46876999999999996</v>
      </c>
      <c r="K15" s="127">
        <f aca="true" t="shared" si="3" ref="K15:K31">SUM(L15:O15)</f>
        <v>0.46876999999999996</v>
      </c>
      <c r="L15" s="125"/>
      <c r="M15" s="125"/>
      <c r="N15" s="127">
        <f t="shared" si="0"/>
        <v>0.46876999999999996</v>
      </c>
      <c r="O15" s="125"/>
      <c r="P15" s="125">
        <f t="shared" si="1"/>
        <v>0</v>
      </c>
      <c r="Q15" s="125"/>
      <c r="R15" s="125"/>
      <c r="S15" s="125">
        <v>0</v>
      </c>
      <c r="T15" s="125"/>
      <c r="U15" s="125">
        <v>0</v>
      </c>
      <c r="V15" s="125"/>
      <c r="W15" s="125"/>
      <c r="X15" s="125">
        <v>0</v>
      </c>
      <c r="Y15" s="125"/>
      <c r="Z15" s="127">
        <f aca="true" t="shared" si="4" ref="Z15:Z24">AC15</f>
        <v>0.46876999999999996</v>
      </c>
      <c r="AA15" s="127"/>
      <c r="AB15" s="127"/>
      <c r="AC15" s="127">
        <f aca="true" t="shared" si="5" ref="AC15:AC24">N15+S15+X15</f>
        <v>0.46876999999999996</v>
      </c>
      <c r="AD15" s="127"/>
    </row>
    <row r="16" spans="1:30" ht="31.5">
      <c r="A16" s="98" t="s">
        <v>149</v>
      </c>
      <c r="B16" s="98" t="s">
        <v>170</v>
      </c>
      <c r="C16" s="122" t="s">
        <v>190</v>
      </c>
      <c r="D16" s="141">
        <v>2025</v>
      </c>
      <c r="E16" s="141">
        <v>2025</v>
      </c>
      <c r="F16" s="125"/>
      <c r="G16" s="146">
        <v>0.44408</v>
      </c>
      <c r="H16" s="70"/>
      <c r="I16" s="127">
        <v>0.4738</v>
      </c>
      <c r="J16" s="127">
        <f t="shared" si="2"/>
        <v>0.4738</v>
      </c>
      <c r="K16" s="127">
        <f t="shared" si="3"/>
        <v>0.4738</v>
      </c>
      <c r="L16" s="127"/>
      <c r="M16" s="127"/>
      <c r="N16" s="127">
        <f t="shared" si="0"/>
        <v>0.4738</v>
      </c>
      <c r="O16" s="125"/>
      <c r="P16" s="125">
        <f t="shared" si="1"/>
        <v>0</v>
      </c>
      <c r="Q16" s="125"/>
      <c r="R16" s="125"/>
      <c r="S16" s="125">
        <v>0</v>
      </c>
      <c r="T16" s="125"/>
      <c r="U16" s="127">
        <f>SUM(V16:Y16)</f>
        <v>0</v>
      </c>
      <c r="V16" s="125"/>
      <c r="W16" s="125"/>
      <c r="X16" s="141">
        <v>0</v>
      </c>
      <c r="Y16" s="125"/>
      <c r="Z16" s="127">
        <f t="shared" si="4"/>
        <v>0.4738</v>
      </c>
      <c r="AA16" s="127"/>
      <c r="AB16" s="127"/>
      <c r="AC16" s="127">
        <f t="shared" si="5"/>
        <v>0.4738</v>
      </c>
      <c r="AD16" s="127"/>
    </row>
    <row r="17" spans="1:30" ht="31.5">
      <c r="A17" s="98" t="s">
        <v>150</v>
      </c>
      <c r="B17" s="98" t="s">
        <v>171</v>
      </c>
      <c r="C17" s="122" t="s">
        <v>191</v>
      </c>
      <c r="D17" s="141">
        <v>2025</v>
      </c>
      <c r="E17" s="141">
        <v>2025</v>
      </c>
      <c r="F17" s="125"/>
      <c r="G17" s="146">
        <v>0.49524</v>
      </c>
      <c r="H17" s="70"/>
      <c r="I17" s="127">
        <v>0.52838</v>
      </c>
      <c r="J17" s="127">
        <f t="shared" si="2"/>
        <v>0.52838</v>
      </c>
      <c r="K17" s="127">
        <f t="shared" si="3"/>
        <v>0.52838</v>
      </c>
      <c r="L17" s="127"/>
      <c r="M17" s="127"/>
      <c r="N17" s="127">
        <f t="shared" si="0"/>
        <v>0.52838</v>
      </c>
      <c r="O17" s="125"/>
      <c r="P17" s="125">
        <f t="shared" si="1"/>
        <v>0</v>
      </c>
      <c r="Q17" s="125"/>
      <c r="R17" s="125"/>
      <c r="S17" s="125">
        <v>0</v>
      </c>
      <c r="T17" s="125"/>
      <c r="U17" s="125">
        <v>0</v>
      </c>
      <c r="V17" s="125"/>
      <c r="W17" s="125"/>
      <c r="X17" s="141">
        <v>0</v>
      </c>
      <c r="Y17" s="125"/>
      <c r="Z17" s="127">
        <f t="shared" si="4"/>
        <v>0.52838</v>
      </c>
      <c r="AA17" s="127"/>
      <c r="AB17" s="127"/>
      <c r="AC17" s="127">
        <f t="shared" si="5"/>
        <v>0.52838</v>
      </c>
      <c r="AD17" s="63"/>
    </row>
    <row r="18" spans="1:30" ht="31.5">
      <c r="A18" s="98" t="s">
        <v>151</v>
      </c>
      <c r="B18" s="98" t="s">
        <v>172</v>
      </c>
      <c r="C18" s="122" t="s">
        <v>192</v>
      </c>
      <c r="D18" s="141">
        <v>2025</v>
      </c>
      <c r="E18" s="141">
        <v>2025</v>
      </c>
      <c r="F18" s="125"/>
      <c r="G18" s="146">
        <v>0.62462</v>
      </c>
      <c r="H18" s="70"/>
      <c r="I18" s="127">
        <v>0.66642</v>
      </c>
      <c r="J18" s="127">
        <f t="shared" si="2"/>
        <v>0.66642</v>
      </c>
      <c r="K18" s="127">
        <f t="shared" si="3"/>
        <v>0.66642</v>
      </c>
      <c r="L18" s="127"/>
      <c r="M18" s="127"/>
      <c r="N18" s="127">
        <f t="shared" si="0"/>
        <v>0.66642</v>
      </c>
      <c r="O18" s="125"/>
      <c r="P18" s="125">
        <f t="shared" si="1"/>
        <v>0</v>
      </c>
      <c r="Q18" s="125"/>
      <c r="R18" s="125"/>
      <c r="S18" s="125">
        <v>0</v>
      </c>
      <c r="T18" s="125"/>
      <c r="U18" s="125">
        <v>0</v>
      </c>
      <c r="V18" s="125"/>
      <c r="W18" s="125"/>
      <c r="X18" s="141">
        <v>0</v>
      </c>
      <c r="Y18" s="125"/>
      <c r="Z18" s="127">
        <f t="shared" si="4"/>
        <v>0.66642</v>
      </c>
      <c r="AA18" s="127"/>
      <c r="AB18" s="127"/>
      <c r="AC18" s="127">
        <f t="shared" si="5"/>
        <v>0.66642</v>
      </c>
      <c r="AD18" s="63"/>
    </row>
    <row r="19" spans="1:30" ht="31.5">
      <c r="A19" s="98" t="s">
        <v>158</v>
      </c>
      <c r="B19" s="98" t="s">
        <v>173</v>
      </c>
      <c r="C19" s="122" t="s">
        <v>193</v>
      </c>
      <c r="D19" s="141">
        <v>2025</v>
      </c>
      <c r="E19" s="141">
        <v>2025</v>
      </c>
      <c r="F19" s="125"/>
      <c r="G19" s="146">
        <v>0.4296</v>
      </c>
      <c r="H19" s="70"/>
      <c r="I19" s="127">
        <v>0.45835000000000004</v>
      </c>
      <c r="J19" s="127">
        <f t="shared" si="2"/>
        <v>0.45835000000000004</v>
      </c>
      <c r="K19" s="127">
        <f t="shared" si="3"/>
        <v>0.45835000000000004</v>
      </c>
      <c r="L19" s="127"/>
      <c r="M19" s="127"/>
      <c r="N19" s="127">
        <f t="shared" si="0"/>
        <v>0.45835000000000004</v>
      </c>
      <c r="O19" s="127"/>
      <c r="P19" s="127">
        <f t="shared" si="1"/>
        <v>0</v>
      </c>
      <c r="Q19" s="127"/>
      <c r="R19" s="127"/>
      <c r="S19" s="141">
        <v>0</v>
      </c>
      <c r="T19" s="125"/>
      <c r="U19" s="125">
        <f aca="true" t="shared" si="6" ref="U19:U31">SUM(V19:Y19)</f>
        <v>0</v>
      </c>
      <c r="V19" s="125"/>
      <c r="W19" s="125"/>
      <c r="X19" s="141">
        <v>0</v>
      </c>
      <c r="Y19" s="125"/>
      <c r="Z19" s="127">
        <f t="shared" si="4"/>
        <v>0.45835000000000004</v>
      </c>
      <c r="AA19" s="127"/>
      <c r="AB19" s="127"/>
      <c r="AC19" s="127">
        <f t="shared" si="5"/>
        <v>0.45835000000000004</v>
      </c>
      <c r="AD19" s="63"/>
    </row>
    <row r="20" spans="1:30" ht="31.5">
      <c r="A20" s="98" t="s">
        <v>159</v>
      </c>
      <c r="B20" s="98" t="s">
        <v>174</v>
      </c>
      <c r="C20" s="122" t="s">
        <v>194</v>
      </c>
      <c r="D20" s="141">
        <v>2025</v>
      </c>
      <c r="E20" s="141">
        <v>2025</v>
      </c>
      <c r="F20" s="125"/>
      <c r="G20" s="146">
        <v>0.84028072</v>
      </c>
      <c r="H20" s="70"/>
      <c r="I20" s="127">
        <v>0.87893363</v>
      </c>
      <c r="J20" s="127">
        <f t="shared" si="2"/>
        <v>0.87893363</v>
      </c>
      <c r="K20" s="127">
        <f t="shared" si="3"/>
        <v>0.87893363</v>
      </c>
      <c r="L20" s="127"/>
      <c r="M20" s="127"/>
      <c r="N20" s="127">
        <f t="shared" si="0"/>
        <v>0.87893363</v>
      </c>
      <c r="O20" s="127"/>
      <c r="P20" s="127">
        <f t="shared" si="1"/>
        <v>0</v>
      </c>
      <c r="Q20" s="127"/>
      <c r="R20" s="127"/>
      <c r="S20" s="141">
        <v>0</v>
      </c>
      <c r="T20" s="127"/>
      <c r="U20" s="127">
        <f t="shared" si="6"/>
        <v>0</v>
      </c>
      <c r="V20" s="127"/>
      <c r="W20" s="127"/>
      <c r="X20" s="141">
        <v>0</v>
      </c>
      <c r="Y20" s="125"/>
      <c r="Z20" s="127">
        <f t="shared" si="4"/>
        <v>0.87893363</v>
      </c>
      <c r="AA20" s="127"/>
      <c r="AB20" s="127"/>
      <c r="AC20" s="127">
        <f t="shared" si="5"/>
        <v>0.87893363</v>
      </c>
      <c r="AD20" s="63"/>
    </row>
    <row r="21" spans="1:30" ht="31.5">
      <c r="A21" s="98" t="s">
        <v>160</v>
      </c>
      <c r="B21" s="98" t="s">
        <v>175</v>
      </c>
      <c r="C21" s="122" t="s">
        <v>195</v>
      </c>
      <c r="D21" s="125">
        <v>2026</v>
      </c>
      <c r="E21" s="141">
        <v>2026</v>
      </c>
      <c r="F21" s="125"/>
      <c r="G21" s="146">
        <v>3.072</v>
      </c>
      <c r="H21" s="70"/>
      <c r="I21" s="127">
        <v>3.32906496</v>
      </c>
      <c r="J21" s="127">
        <f t="shared" si="2"/>
        <v>3.32906496</v>
      </c>
      <c r="K21" s="127">
        <f t="shared" si="3"/>
        <v>0</v>
      </c>
      <c r="L21" s="127"/>
      <c r="M21" s="127"/>
      <c r="N21" s="127">
        <v>0</v>
      </c>
      <c r="O21" s="127"/>
      <c r="P21" s="127">
        <f t="shared" si="1"/>
        <v>3.32906496</v>
      </c>
      <c r="Q21" s="127"/>
      <c r="R21" s="127"/>
      <c r="S21" s="127">
        <f>J21</f>
        <v>3.32906496</v>
      </c>
      <c r="T21" s="125"/>
      <c r="U21" s="125">
        <f t="shared" si="6"/>
        <v>0</v>
      </c>
      <c r="V21" s="125"/>
      <c r="W21" s="125"/>
      <c r="X21" s="141">
        <v>0</v>
      </c>
      <c r="Y21" s="125"/>
      <c r="Z21" s="127">
        <f t="shared" si="4"/>
        <v>3.32906496</v>
      </c>
      <c r="AA21" s="127"/>
      <c r="AB21" s="127"/>
      <c r="AC21" s="127">
        <f t="shared" si="5"/>
        <v>3.32906496</v>
      </c>
      <c r="AD21" s="63"/>
    </row>
    <row r="22" spans="1:30" ht="31.5">
      <c r="A22" s="98" t="s">
        <v>161</v>
      </c>
      <c r="B22" s="98" t="s">
        <v>176</v>
      </c>
      <c r="C22" s="122" t="s">
        <v>196</v>
      </c>
      <c r="D22" s="125">
        <v>2027</v>
      </c>
      <c r="E22" s="125">
        <v>2027</v>
      </c>
      <c r="F22" s="125"/>
      <c r="G22" s="146">
        <v>0.63924</v>
      </c>
      <c r="H22" s="70"/>
      <c r="I22" s="127">
        <v>0.7433500000000001</v>
      </c>
      <c r="J22" s="127">
        <f t="shared" si="2"/>
        <v>0.7433500000000001</v>
      </c>
      <c r="K22" s="127">
        <f t="shared" si="3"/>
        <v>0</v>
      </c>
      <c r="L22" s="127"/>
      <c r="M22" s="127"/>
      <c r="N22" s="127">
        <v>0</v>
      </c>
      <c r="O22" s="127"/>
      <c r="P22" s="127">
        <f t="shared" si="1"/>
        <v>0</v>
      </c>
      <c r="Q22" s="127"/>
      <c r="R22" s="127"/>
      <c r="S22" s="127">
        <v>0</v>
      </c>
      <c r="T22" s="125"/>
      <c r="U22" s="125">
        <f t="shared" si="6"/>
        <v>0.7433500000000001</v>
      </c>
      <c r="V22" s="125"/>
      <c r="W22" s="125"/>
      <c r="X22" s="127">
        <f>J22</f>
        <v>0.7433500000000001</v>
      </c>
      <c r="Y22" s="125"/>
      <c r="Z22" s="127">
        <f t="shared" si="4"/>
        <v>0.7433500000000001</v>
      </c>
      <c r="AA22" s="127"/>
      <c r="AB22" s="127"/>
      <c r="AC22" s="127">
        <f t="shared" si="5"/>
        <v>0.7433500000000001</v>
      </c>
      <c r="AD22" s="63"/>
    </row>
    <row r="23" spans="1:30" ht="31.5">
      <c r="A23" s="98" t="s">
        <v>162</v>
      </c>
      <c r="B23" s="98" t="s">
        <v>177</v>
      </c>
      <c r="C23" s="122" t="s">
        <v>197</v>
      </c>
      <c r="D23" s="141">
        <v>2027</v>
      </c>
      <c r="E23" s="141">
        <v>2027</v>
      </c>
      <c r="F23" s="125"/>
      <c r="G23" s="146">
        <v>0.82806</v>
      </c>
      <c r="H23" s="70"/>
      <c r="I23" s="127">
        <v>0.96294</v>
      </c>
      <c r="J23" s="127">
        <f>I23</f>
        <v>0.96294</v>
      </c>
      <c r="K23" s="127">
        <f t="shared" si="3"/>
        <v>0</v>
      </c>
      <c r="L23" s="127"/>
      <c r="M23" s="127"/>
      <c r="N23" s="127">
        <v>0</v>
      </c>
      <c r="O23" s="127"/>
      <c r="P23" s="127">
        <f t="shared" si="1"/>
        <v>0</v>
      </c>
      <c r="Q23" s="127"/>
      <c r="R23" s="127"/>
      <c r="S23" s="127">
        <v>0</v>
      </c>
      <c r="T23" s="127"/>
      <c r="U23" s="127">
        <f t="shared" si="6"/>
        <v>0.96294</v>
      </c>
      <c r="V23" s="127"/>
      <c r="W23" s="127"/>
      <c r="X23" s="127">
        <f>J23</f>
        <v>0.96294</v>
      </c>
      <c r="Y23" s="127"/>
      <c r="Z23" s="127">
        <f t="shared" si="4"/>
        <v>0.96294</v>
      </c>
      <c r="AA23" s="127"/>
      <c r="AB23" s="127"/>
      <c r="AC23" s="127">
        <f t="shared" si="5"/>
        <v>0.96294</v>
      </c>
      <c r="AD23" s="63"/>
    </row>
    <row r="24" spans="1:30" ht="15.75">
      <c r="A24" s="98" t="s">
        <v>163</v>
      </c>
      <c r="B24" s="105" t="s">
        <v>178</v>
      </c>
      <c r="C24" s="122" t="s">
        <v>198</v>
      </c>
      <c r="D24" s="141">
        <v>2027</v>
      </c>
      <c r="E24" s="141">
        <v>2027</v>
      </c>
      <c r="F24" s="100"/>
      <c r="G24" s="100">
        <v>8.76</v>
      </c>
      <c r="H24" s="110"/>
      <c r="I24" s="100">
        <v>9.87275826</v>
      </c>
      <c r="J24" s="100">
        <f t="shared" si="2"/>
        <v>9.87275826</v>
      </c>
      <c r="K24" s="100">
        <f t="shared" si="3"/>
        <v>0</v>
      </c>
      <c r="L24" s="100"/>
      <c r="M24" s="100"/>
      <c r="N24" s="100">
        <v>0</v>
      </c>
      <c r="O24" s="100"/>
      <c r="P24" s="100">
        <f t="shared" si="1"/>
        <v>0</v>
      </c>
      <c r="Q24" s="100"/>
      <c r="R24" s="100"/>
      <c r="S24" s="100">
        <v>0</v>
      </c>
      <c r="T24" s="100"/>
      <c r="U24" s="100">
        <f t="shared" si="6"/>
        <v>9.87275826</v>
      </c>
      <c r="V24" s="100"/>
      <c r="W24" s="100"/>
      <c r="X24" s="127">
        <f>J24</f>
        <v>9.87275826</v>
      </c>
      <c r="Y24" s="100"/>
      <c r="Z24" s="127">
        <f t="shared" si="4"/>
        <v>9.87275826</v>
      </c>
      <c r="AA24" s="127"/>
      <c r="AB24" s="127"/>
      <c r="AC24" s="127">
        <f t="shared" si="5"/>
        <v>9.87275826</v>
      </c>
      <c r="AD24" s="100"/>
    </row>
    <row r="25" spans="1:30" s="96" customFormat="1" ht="15.75">
      <c r="A25" s="111">
        <v>2</v>
      </c>
      <c r="B25" s="102" t="s">
        <v>147</v>
      </c>
      <c r="C25" s="99"/>
      <c r="D25" s="109"/>
      <c r="E25" s="109"/>
      <c r="F25" s="103"/>
      <c r="G25" s="100"/>
      <c r="H25" s="110"/>
      <c r="I25" s="100"/>
      <c r="J25" s="100"/>
      <c r="K25" s="100"/>
      <c r="L25" s="100"/>
      <c r="M25" s="100"/>
      <c r="N25" s="100"/>
      <c r="O25" s="100"/>
      <c r="P25" s="100"/>
      <c r="Q25" s="100"/>
      <c r="R25" s="100"/>
      <c r="S25" s="100"/>
      <c r="T25" s="100"/>
      <c r="U25" s="100"/>
      <c r="V25" s="100"/>
      <c r="W25" s="100"/>
      <c r="X25" s="100"/>
      <c r="Y25" s="100"/>
      <c r="Z25" s="127"/>
      <c r="AA25" s="127"/>
      <c r="AB25" s="127"/>
      <c r="AC25" s="127"/>
      <c r="AD25" s="103"/>
    </row>
    <row r="26" spans="1:30" s="96" customFormat="1" ht="31.5">
      <c r="A26" s="137" t="s">
        <v>69</v>
      </c>
      <c r="B26" s="98" t="s">
        <v>182</v>
      </c>
      <c r="C26" s="99" t="s">
        <v>199</v>
      </c>
      <c r="D26" s="108">
        <v>2025</v>
      </c>
      <c r="E26" s="108">
        <v>2025</v>
      </c>
      <c r="F26" s="103"/>
      <c r="G26" s="100">
        <v>0.4824</v>
      </c>
      <c r="H26" s="110"/>
      <c r="I26" s="100">
        <v>0.5026608</v>
      </c>
      <c r="J26" s="100">
        <f t="shared" si="2"/>
        <v>0.5026608</v>
      </c>
      <c r="K26" s="100">
        <f t="shared" si="3"/>
        <v>0.5026608</v>
      </c>
      <c r="L26" s="100"/>
      <c r="M26" s="100"/>
      <c r="N26" s="100">
        <v>0.5026608</v>
      </c>
      <c r="O26" s="100"/>
      <c r="P26" s="100">
        <f t="shared" si="1"/>
        <v>0</v>
      </c>
      <c r="Q26" s="100"/>
      <c r="R26" s="100"/>
      <c r="S26" s="100">
        <v>0</v>
      </c>
      <c r="T26" s="100"/>
      <c r="U26" s="100">
        <f t="shared" si="6"/>
        <v>0</v>
      </c>
      <c r="V26" s="100"/>
      <c r="W26" s="100"/>
      <c r="X26" s="100">
        <v>0</v>
      </c>
      <c r="Y26" s="100"/>
      <c r="Z26" s="127">
        <f aca="true" t="shared" si="7" ref="Z26:Z31">AC26</f>
        <v>0.5026608</v>
      </c>
      <c r="AA26" s="127"/>
      <c r="AB26" s="127"/>
      <c r="AC26" s="127">
        <f aca="true" t="shared" si="8" ref="AC26:AC31">N26+S26+X26</f>
        <v>0.5026608</v>
      </c>
      <c r="AD26" s="103"/>
    </row>
    <row r="27" spans="1:30" s="96" customFormat="1" ht="15.75">
      <c r="A27" s="137" t="s">
        <v>71</v>
      </c>
      <c r="B27" s="98" t="s">
        <v>183</v>
      </c>
      <c r="C27" s="99" t="s">
        <v>200</v>
      </c>
      <c r="D27" s="108">
        <v>2025</v>
      </c>
      <c r="E27" s="108">
        <v>2027</v>
      </c>
      <c r="F27" s="103"/>
      <c r="G27" s="100">
        <v>0.4724016</v>
      </c>
      <c r="H27" s="110"/>
      <c r="I27" s="100">
        <v>4.09703252</v>
      </c>
      <c r="J27" s="100">
        <f t="shared" si="2"/>
        <v>4.09703252</v>
      </c>
      <c r="K27" s="100">
        <f t="shared" si="3"/>
        <v>0.98448494</v>
      </c>
      <c r="L27" s="100"/>
      <c r="M27" s="100"/>
      <c r="N27" s="100">
        <v>0.98448494</v>
      </c>
      <c r="O27" s="100"/>
      <c r="P27" s="100">
        <f t="shared" si="1"/>
        <v>2.04772868</v>
      </c>
      <c r="Q27" s="100"/>
      <c r="R27" s="100"/>
      <c r="S27" s="100">
        <v>2.04772868</v>
      </c>
      <c r="T27" s="100"/>
      <c r="U27" s="100">
        <f t="shared" si="6"/>
        <v>1.0648189</v>
      </c>
      <c r="V27" s="100"/>
      <c r="W27" s="100"/>
      <c r="X27" s="100">
        <v>1.0648189</v>
      </c>
      <c r="Y27" s="100"/>
      <c r="Z27" s="127">
        <f t="shared" si="7"/>
        <v>4.09703252</v>
      </c>
      <c r="AA27" s="127"/>
      <c r="AB27" s="127"/>
      <c r="AC27" s="127">
        <f t="shared" si="8"/>
        <v>4.09703252</v>
      </c>
      <c r="AD27" s="103"/>
    </row>
    <row r="28" spans="1:30" s="96" customFormat="1" ht="15.75">
      <c r="A28" s="137" t="s">
        <v>73</v>
      </c>
      <c r="B28" s="98" t="s">
        <v>184</v>
      </c>
      <c r="C28" s="99" t="s">
        <v>201</v>
      </c>
      <c r="D28" s="108">
        <v>2025</v>
      </c>
      <c r="E28" s="108">
        <v>2025</v>
      </c>
      <c r="F28" s="103"/>
      <c r="G28" s="100">
        <v>0.67308</v>
      </c>
      <c r="H28" s="110"/>
      <c r="I28" s="100">
        <v>0.70134936</v>
      </c>
      <c r="J28" s="100">
        <f t="shared" si="2"/>
        <v>0.70134936</v>
      </c>
      <c r="K28" s="100">
        <f t="shared" si="3"/>
        <v>0.70134936</v>
      </c>
      <c r="L28" s="100"/>
      <c r="M28" s="100"/>
      <c r="N28" s="100">
        <v>0.70134936</v>
      </c>
      <c r="O28" s="100"/>
      <c r="P28" s="100">
        <f t="shared" si="1"/>
        <v>0</v>
      </c>
      <c r="Q28" s="100"/>
      <c r="R28" s="100"/>
      <c r="S28" s="100"/>
      <c r="T28" s="100"/>
      <c r="U28" s="100">
        <f t="shared" si="6"/>
        <v>0</v>
      </c>
      <c r="V28" s="100"/>
      <c r="W28" s="100"/>
      <c r="X28" s="100"/>
      <c r="Y28" s="100"/>
      <c r="Z28" s="127">
        <f t="shared" si="7"/>
        <v>0.70134936</v>
      </c>
      <c r="AA28" s="127"/>
      <c r="AB28" s="127"/>
      <c r="AC28" s="127">
        <f t="shared" si="8"/>
        <v>0.70134936</v>
      </c>
      <c r="AD28" s="103"/>
    </row>
    <row r="29" spans="1:30" s="96" customFormat="1" ht="15.75">
      <c r="A29" s="137" t="s">
        <v>75</v>
      </c>
      <c r="B29" s="98" t="s">
        <v>185</v>
      </c>
      <c r="C29" s="99" t="s">
        <v>202</v>
      </c>
      <c r="D29" s="108">
        <v>2026</v>
      </c>
      <c r="E29" s="108">
        <v>2026</v>
      </c>
      <c r="F29" s="103"/>
      <c r="G29" s="100">
        <v>0.155004</v>
      </c>
      <c r="H29" s="110"/>
      <c r="I29" s="100">
        <v>6.04709028</v>
      </c>
      <c r="J29" s="100">
        <f t="shared" si="2"/>
        <v>6.04709028</v>
      </c>
      <c r="K29" s="100">
        <f t="shared" si="3"/>
        <v>0</v>
      </c>
      <c r="L29" s="100"/>
      <c r="M29" s="100"/>
      <c r="N29" s="100"/>
      <c r="O29" s="100"/>
      <c r="P29" s="100">
        <f t="shared" si="1"/>
        <v>6.04709028</v>
      </c>
      <c r="Q29" s="100"/>
      <c r="R29" s="100"/>
      <c r="S29" s="100">
        <v>6.04709028</v>
      </c>
      <c r="T29" s="100"/>
      <c r="U29" s="100">
        <f t="shared" si="6"/>
        <v>0</v>
      </c>
      <c r="V29" s="100"/>
      <c r="W29" s="100"/>
      <c r="X29" s="100"/>
      <c r="Y29" s="100"/>
      <c r="Z29" s="127">
        <f t="shared" si="7"/>
        <v>6.04709028</v>
      </c>
      <c r="AA29" s="127"/>
      <c r="AB29" s="127"/>
      <c r="AC29" s="127">
        <f t="shared" si="8"/>
        <v>6.04709028</v>
      </c>
      <c r="AD29" s="103"/>
    </row>
    <row r="30" spans="1:30" s="96" customFormat="1" ht="15.75">
      <c r="A30" s="137" t="s">
        <v>77</v>
      </c>
      <c r="B30" s="98" t="s">
        <v>186</v>
      </c>
      <c r="C30" s="99" t="s">
        <v>203</v>
      </c>
      <c r="D30" s="108">
        <v>2027</v>
      </c>
      <c r="E30" s="108">
        <v>2027</v>
      </c>
      <c r="F30" s="103"/>
      <c r="G30" s="100">
        <v>0.495828</v>
      </c>
      <c r="H30" s="110"/>
      <c r="I30" s="100">
        <v>3.35286984</v>
      </c>
      <c r="J30" s="100">
        <f t="shared" si="2"/>
        <v>3.35286984</v>
      </c>
      <c r="K30" s="100">
        <f t="shared" si="3"/>
        <v>0</v>
      </c>
      <c r="L30" s="100"/>
      <c r="M30" s="100"/>
      <c r="N30" s="100"/>
      <c r="O30" s="100"/>
      <c r="P30" s="100">
        <f t="shared" si="1"/>
        <v>0</v>
      </c>
      <c r="Q30" s="100"/>
      <c r="R30" s="100"/>
      <c r="S30" s="100"/>
      <c r="T30" s="100"/>
      <c r="U30" s="100">
        <f t="shared" si="6"/>
        <v>3.35286984</v>
      </c>
      <c r="V30" s="100"/>
      <c r="W30" s="100"/>
      <c r="X30" s="100">
        <v>3.35286984</v>
      </c>
      <c r="Y30" s="100"/>
      <c r="Z30" s="127">
        <f t="shared" si="7"/>
        <v>3.35286984</v>
      </c>
      <c r="AA30" s="127"/>
      <c r="AB30" s="127"/>
      <c r="AC30" s="127">
        <f t="shared" si="8"/>
        <v>3.35286984</v>
      </c>
      <c r="AD30" s="103"/>
    </row>
    <row r="31" spans="1:30" s="96" customFormat="1" ht="63">
      <c r="A31" s="137" t="s">
        <v>82</v>
      </c>
      <c r="B31" s="98" t="s">
        <v>187</v>
      </c>
      <c r="C31" s="99" t="s">
        <v>204</v>
      </c>
      <c r="D31" s="108">
        <v>2025</v>
      </c>
      <c r="E31" s="108">
        <v>2025</v>
      </c>
      <c r="F31" s="103"/>
      <c r="G31" s="100">
        <v>0.731</v>
      </c>
      <c r="H31" s="110"/>
      <c r="I31" s="100">
        <v>0.761702</v>
      </c>
      <c r="J31" s="100">
        <f t="shared" si="2"/>
        <v>0.761702</v>
      </c>
      <c r="K31" s="100">
        <f t="shared" si="3"/>
        <v>0.761702</v>
      </c>
      <c r="L31" s="100"/>
      <c r="M31" s="100"/>
      <c r="N31" s="100">
        <v>0.761702</v>
      </c>
      <c r="O31" s="100"/>
      <c r="P31" s="100">
        <f t="shared" si="1"/>
        <v>0</v>
      </c>
      <c r="Q31" s="100"/>
      <c r="R31" s="100"/>
      <c r="S31" s="100"/>
      <c r="T31" s="100"/>
      <c r="U31" s="100">
        <f t="shared" si="6"/>
        <v>0</v>
      </c>
      <c r="V31" s="100"/>
      <c r="W31" s="100"/>
      <c r="X31" s="100"/>
      <c r="Y31" s="100"/>
      <c r="Z31" s="127">
        <f t="shared" si="7"/>
        <v>0.761702</v>
      </c>
      <c r="AA31" s="127"/>
      <c r="AB31" s="127"/>
      <c r="AC31" s="127">
        <f t="shared" si="8"/>
        <v>0.761702</v>
      </c>
      <c r="AD31" s="103"/>
    </row>
    <row r="32" spans="1:30" s="96" customFormat="1" ht="31.5">
      <c r="A32" s="111">
        <v>3</v>
      </c>
      <c r="B32" s="102" t="s">
        <v>125</v>
      </c>
      <c r="C32" s="101"/>
      <c r="D32" s="109"/>
      <c r="E32" s="109"/>
      <c r="F32" s="103"/>
      <c r="G32" s="100"/>
      <c r="H32" s="110"/>
      <c r="I32" s="100"/>
      <c r="J32" s="100"/>
      <c r="K32" s="100"/>
      <c r="L32" s="100"/>
      <c r="M32" s="100"/>
      <c r="N32" s="100"/>
      <c r="O32" s="100"/>
      <c r="P32" s="100"/>
      <c r="Q32" s="100"/>
      <c r="R32" s="100"/>
      <c r="S32" s="100"/>
      <c r="T32" s="100"/>
      <c r="U32" s="100"/>
      <c r="V32" s="100"/>
      <c r="W32" s="100"/>
      <c r="X32" s="100"/>
      <c r="Y32" s="100"/>
      <c r="Z32" s="100"/>
      <c r="AA32" s="100"/>
      <c r="AB32" s="100"/>
      <c r="AC32" s="100"/>
      <c r="AD32" s="103"/>
    </row>
    <row r="33" spans="1:30" s="96" customFormat="1" ht="15.75">
      <c r="A33" s="98" t="s">
        <v>152</v>
      </c>
      <c r="B33" s="105" t="s">
        <v>155</v>
      </c>
      <c r="C33" s="143" t="s">
        <v>205</v>
      </c>
      <c r="D33" s="144">
        <v>2025</v>
      </c>
      <c r="E33" s="144">
        <v>2027</v>
      </c>
      <c r="F33" s="103"/>
      <c r="G33" s="100">
        <v>356.86692</v>
      </c>
      <c r="H33" s="110"/>
      <c r="I33" s="100">
        <v>466.70500000000004</v>
      </c>
      <c r="J33" s="100">
        <f>I33</f>
        <v>466.70500000000004</v>
      </c>
      <c r="K33" s="100">
        <f>SUM(L33:O33)</f>
        <v>149.31311</v>
      </c>
      <c r="L33" s="100"/>
      <c r="M33" s="100"/>
      <c r="N33" s="100">
        <v>149.31311</v>
      </c>
      <c r="O33" s="100"/>
      <c r="P33" s="100">
        <f>SUM(Q33:T33)</f>
        <v>155.58426</v>
      </c>
      <c r="Q33" s="100"/>
      <c r="R33" s="100"/>
      <c r="S33" s="100">
        <v>155.58426</v>
      </c>
      <c r="T33" s="100"/>
      <c r="U33" s="100">
        <f>SUM(V33:Y33)</f>
        <v>161.80763</v>
      </c>
      <c r="V33" s="100"/>
      <c r="W33" s="100"/>
      <c r="X33" s="100">
        <v>161.80763</v>
      </c>
      <c r="Y33" s="100"/>
      <c r="Z33" s="100">
        <f>AC33</f>
        <v>466.70500000000004</v>
      </c>
      <c r="AA33" s="100"/>
      <c r="AB33" s="100"/>
      <c r="AC33" s="100">
        <f>N33+S33+X33</f>
        <v>466.70500000000004</v>
      </c>
      <c r="AD33" s="103"/>
    </row>
    <row r="34" spans="1:30" ht="18.75">
      <c r="A34" s="155"/>
      <c r="B34" s="155"/>
      <c r="C34" s="106"/>
      <c r="D34" s="107"/>
      <c r="E34" s="107"/>
      <c r="F34" s="107"/>
      <c r="G34" s="107"/>
      <c r="H34" s="107"/>
      <c r="I34" s="107"/>
      <c r="J34" s="107"/>
      <c r="K34" s="107">
        <f>SUM(K14:K33)</f>
        <v>156.30032072999998</v>
      </c>
      <c r="L34" s="107"/>
      <c r="M34" s="107"/>
      <c r="N34" s="138"/>
      <c r="O34" s="107"/>
      <c r="P34" s="107">
        <f>SUM(P14:P33)</f>
        <v>167.00814392</v>
      </c>
      <c r="Q34" s="107"/>
      <c r="R34" s="107"/>
      <c r="S34" s="138"/>
      <c r="T34" s="107"/>
      <c r="U34" s="107">
        <f>SUM(U14:U33)</f>
        <v>177.80436699999998</v>
      </c>
      <c r="V34" s="107"/>
      <c r="W34" s="107"/>
      <c r="X34" s="138"/>
      <c r="Y34" s="107"/>
      <c r="Z34" s="107"/>
      <c r="AA34" s="107"/>
      <c r="AB34" s="107"/>
      <c r="AC34" s="107"/>
      <c r="AD34" s="107"/>
    </row>
    <row r="35" spans="1:8" ht="15.75">
      <c r="A35" s="154"/>
      <c r="B35" s="154"/>
      <c r="C35" s="154"/>
      <c r="D35" s="154"/>
      <c r="E35" s="154"/>
      <c r="F35" s="154"/>
      <c r="G35" s="154"/>
      <c r="H35" s="154"/>
    </row>
    <row r="36" spans="2:9" ht="15.75">
      <c r="B36" s="150"/>
      <c r="C36" s="150"/>
      <c r="D36" s="150"/>
      <c r="E36" s="150"/>
      <c r="F36" s="150"/>
      <c r="G36" s="150"/>
      <c r="H36" s="150"/>
      <c r="I36" s="150"/>
    </row>
    <row r="37" spans="2:9" ht="15.75">
      <c r="B37" s="151"/>
      <c r="C37" s="151"/>
      <c r="D37" s="151"/>
      <c r="E37" s="151"/>
      <c r="F37" s="151"/>
      <c r="G37" s="151"/>
      <c r="H37" s="151"/>
      <c r="I37" s="151"/>
    </row>
    <row r="38" spans="2:9" ht="15.75">
      <c r="B38" s="150"/>
      <c r="C38" s="150"/>
      <c r="D38" s="150"/>
      <c r="E38" s="150"/>
      <c r="F38" s="150"/>
      <c r="G38" s="150"/>
      <c r="H38" s="150"/>
      <c r="I38" s="150"/>
    </row>
    <row r="39" spans="2:9" ht="15.75">
      <c r="B39" s="152"/>
      <c r="C39" s="152"/>
      <c r="D39" s="152"/>
      <c r="E39" s="152"/>
      <c r="F39" s="152"/>
      <c r="G39" s="152"/>
      <c r="H39" s="152"/>
      <c r="I39" s="152"/>
    </row>
    <row r="40" ht="15.75">
      <c r="B40" s="15"/>
    </row>
    <row r="41" spans="2:9" ht="15.75">
      <c r="B41" s="148"/>
      <c r="C41" s="148"/>
      <c r="D41" s="148"/>
      <c r="E41" s="148"/>
      <c r="F41" s="148"/>
      <c r="G41" s="148"/>
      <c r="H41" s="148"/>
      <c r="I41" s="148"/>
    </row>
  </sheetData>
  <sheetProtection/>
  <mergeCells count="25">
    <mergeCell ref="A3:T3"/>
    <mergeCell ref="A4:T4"/>
    <mergeCell ref="A6:T6"/>
    <mergeCell ref="A7:T7"/>
    <mergeCell ref="A9:A11"/>
    <mergeCell ref="B9:B11"/>
    <mergeCell ref="C9:C11"/>
    <mergeCell ref="J9:J10"/>
    <mergeCell ref="K9:AD9"/>
    <mergeCell ref="F10:H10"/>
    <mergeCell ref="K10:O10"/>
    <mergeCell ref="P10:T10"/>
    <mergeCell ref="Z10:AD10"/>
    <mergeCell ref="U10:Y10"/>
    <mergeCell ref="F9:H9"/>
    <mergeCell ref="I9:I10"/>
    <mergeCell ref="B41:I41"/>
    <mergeCell ref="E9:E10"/>
    <mergeCell ref="B36:I36"/>
    <mergeCell ref="B37:I37"/>
    <mergeCell ref="B38:I38"/>
    <mergeCell ref="B39:I39"/>
    <mergeCell ref="D9:D11"/>
    <mergeCell ref="A35:H35"/>
    <mergeCell ref="A34:B34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I24 I33 G24:G33 N24:N32">
      <formula1>900</formula1>
    </dataValidation>
  </dataValidations>
  <printOptions/>
  <pageMargins left="0.7874015748031497" right="0.3937007874015748" top="0.5905511811023623" bottom="0.3937007874015748" header="0.2755905511811024" footer="0.2755905511811024"/>
  <pageSetup fitToHeight="1" fitToWidth="1" horizontalDpi="600" verticalDpi="600" orientation="landscape" paperSize="9" scale="29" r:id="rId1"/>
  <headerFooter alignWithMargins="0">
    <oddHeader>&amp;L&amp;"Arial,обычный"&amp;6Подготовлено с использованием системы ГАРАНТ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V89"/>
  <sheetViews>
    <sheetView view="pageBreakPreview" zoomScale="69" zoomScaleNormal="75" zoomScaleSheetLayoutView="69" zoomScalePageLayoutView="0" workbookViewId="0" topLeftCell="A10">
      <selection activeCell="Q20" sqref="Q20"/>
    </sheetView>
  </sheetViews>
  <sheetFormatPr defaultColWidth="9.00390625" defaultRowHeight="12.75"/>
  <cols>
    <col min="1" max="1" width="12.375" style="1" customWidth="1"/>
    <col min="2" max="2" width="49.25390625" style="1" customWidth="1"/>
    <col min="3" max="3" width="15.125" style="1" customWidth="1"/>
    <col min="4" max="4" width="11.625" style="1" customWidth="1"/>
    <col min="5" max="5" width="14.875" style="1" customWidth="1"/>
    <col min="6" max="6" width="23.75390625" style="1" customWidth="1"/>
    <col min="7" max="7" width="19.125" style="1" customWidth="1"/>
    <col min="8" max="8" width="19.00390625" style="1" customWidth="1"/>
    <col min="9" max="9" width="18.125" style="1" customWidth="1"/>
    <col min="10" max="10" width="13.375" style="51" customWidth="1"/>
    <col min="11" max="11" width="14.00390625" style="1" customWidth="1"/>
    <col min="12" max="15" width="19.00390625" style="1" customWidth="1"/>
    <col min="16" max="16" width="8.25390625" style="1" customWidth="1"/>
    <col min="17" max="17" width="11.25390625" style="1" customWidth="1"/>
    <col min="18" max="18" width="17.875" style="1" customWidth="1"/>
    <col min="19" max="20" width="11.125" style="1" bestFit="1" customWidth="1"/>
    <col min="21" max="21" width="6.375" style="1" customWidth="1"/>
    <col min="22" max="22" width="8.375" style="1" customWidth="1"/>
    <col min="23" max="23" width="11.375" style="1" customWidth="1"/>
    <col min="24" max="24" width="9.00390625" style="1" customWidth="1"/>
    <col min="25" max="25" width="7.75390625" style="1" customWidth="1"/>
    <col min="26" max="26" width="10.25390625" style="1" customWidth="1"/>
    <col min="27" max="27" width="7.00390625" style="1" customWidth="1"/>
    <col min="28" max="28" width="7.75390625" style="1" customWidth="1"/>
    <col min="29" max="29" width="10.75390625" style="1" customWidth="1"/>
    <col min="30" max="30" width="8.375" style="1" customWidth="1"/>
    <col min="31" max="37" width="8.25390625" style="1" customWidth="1"/>
    <col min="38" max="38" width="9.875" style="1" customWidth="1"/>
    <col min="39" max="39" width="7.00390625" style="1" customWidth="1"/>
    <col min="40" max="40" width="7.875" style="1" customWidth="1"/>
    <col min="41" max="41" width="11.00390625" style="1" customWidth="1"/>
    <col min="42" max="42" width="7.75390625" style="1" customWidth="1"/>
    <col min="43" max="43" width="8.875" style="1" customWidth="1"/>
    <col min="44" max="16384" width="9.125" style="1" customWidth="1"/>
  </cols>
  <sheetData>
    <row r="1" ht="18.75">
      <c r="O1" s="2" t="s">
        <v>123</v>
      </c>
    </row>
    <row r="2" ht="18.75">
      <c r="O2" s="3"/>
    </row>
    <row r="3" spans="1:15" ht="18.75">
      <c r="A3" s="164" t="s">
        <v>0</v>
      </c>
      <c r="B3" s="164"/>
      <c r="C3" s="164"/>
      <c r="D3" s="164"/>
      <c r="E3" s="164"/>
      <c r="F3" s="164"/>
      <c r="G3" s="164"/>
      <c r="H3" s="164"/>
      <c r="I3" s="164"/>
      <c r="J3" s="164"/>
      <c r="K3" s="164"/>
      <c r="L3" s="164"/>
      <c r="M3" s="164"/>
      <c r="N3" s="164"/>
      <c r="O3" s="164"/>
    </row>
    <row r="4" spans="1:46" ht="18.75">
      <c r="A4" s="164" t="s">
        <v>110</v>
      </c>
      <c r="B4" s="164"/>
      <c r="C4" s="164"/>
      <c r="D4" s="164"/>
      <c r="E4" s="164"/>
      <c r="F4" s="164"/>
      <c r="G4" s="164"/>
      <c r="H4" s="164"/>
      <c r="I4" s="164"/>
      <c r="J4" s="164"/>
      <c r="K4" s="164"/>
      <c r="L4" s="164"/>
      <c r="M4" s="164"/>
      <c r="N4" s="164"/>
      <c r="O4" s="164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45"/>
      <c r="AQ4" s="45"/>
      <c r="AR4" s="45"/>
      <c r="AS4" s="45"/>
      <c r="AT4" s="45"/>
    </row>
    <row r="5" spans="1:46" ht="18.75">
      <c r="A5" s="4"/>
      <c r="B5" s="4"/>
      <c r="C5" s="4"/>
      <c r="D5" s="4"/>
      <c r="E5" s="4"/>
      <c r="F5" s="4"/>
      <c r="G5" s="4"/>
      <c r="H5" s="4"/>
      <c r="I5" s="4"/>
      <c r="J5" s="59"/>
      <c r="K5" s="4"/>
      <c r="L5" s="4"/>
      <c r="M5" s="4"/>
      <c r="N5" s="4"/>
      <c r="O5" s="4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5"/>
    </row>
    <row r="6" spans="1:48" ht="18.75">
      <c r="A6" s="165" t="str">
        <f>'прил.1'!A6</f>
        <v>Обособленное подразделение "АтомЭнергоСбыт" Тверь</v>
      </c>
      <c r="B6" s="165"/>
      <c r="C6" s="165"/>
      <c r="D6" s="165"/>
      <c r="E6" s="165"/>
      <c r="F6" s="165"/>
      <c r="G6" s="165"/>
      <c r="H6" s="165"/>
      <c r="I6" s="165"/>
      <c r="J6" s="165"/>
      <c r="K6" s="165"/>
      <c r="L6" s="165"/>
      <c r="M6" s="165"/>
      <c r="N6" s="165"/>
      <c r="O6" s="165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</row>
    <row r="7" spans="1:48" ht="15.75">
      <c r="A7" s="163" t="s">
        <v>2</v>
      </c>
      <c r="B7" s="163"/>
      <c r="C7" s="163"/>
      <c r="D7" s="163"/>
      <c r="E7" s="163"/>
      <c r="F7" s="163"/>
      <c r="G7" s="163"/>
      <c r="H7" s="163"/>
      <c r="I7" s="163"/>
      <c r="J7" s="163"/>
      <c r="K7" s="163"/>
      <c r="L7" s="163"/>
      <c r="M7" s="163"/>
      <c r="N7" s="163"/>
      <c r="O7" s="163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</row>
    <row r="8" spans="1:15" ht="15.75">
      <c r="A8" s="166"/>
      <c r="B8" s="166"/>
      <c r="C8" s="166"/>
      <c r="D8" s="166"/>
      <c r="E8" s="166"/>
      <c r="F8" s="166"/>
      <c r="G8" s="166"/>
      <c r="H8" s="166"/>
      <c r="I8" s="166"/>
      <c r="J8" s="166"/>
      <c r="K8" s="166"/>
      <c r="L8" s="166"/>
      <c r="M8" s="166"/>
      <c r="N8" s="166"/>
      <c r="O8" s="166"/>
    </row>
    <row r="9" spans="1:15" ht="15.75">
      <c r="A9" s="149" t="s">
        <v>3</v>
      </c>
      <c r="B9" s="149" t="s">
        <v>87</v>
      </c>
      <c r="C9" s="149" t="s">
        <v>88</v>
      </c>
      <c r="D9" s="153" t="s">
        <v>6</v>
      </c>
      <c r="E9" s="149" t="s">
        <v>111</v>
      </c>
      <c r="F9" s="149" t="s">
        <v>112</v>
      </c>
      <c r="G9" s="149" t="s">
        <v>113</v>
      </c>
      <c r="H9" s="149"/>
      <c r="I9" s="149"/>
      <c r="J9" s="157" t="s">
        <v>114</v>
      </c>
      <c r="K9" s="157"/>
      <c r="L9" s="149"/>
      <c r="M9" s="149"/>
      <c r="N9" s="149"/>
      <c r="O9" s="149"/>
    </row>
    <row r="10" spans="1:15" ht="15.75">
      <c r="A10" s="149"/>
      <c r="B10" s="149"/>
      <c r="C10" s="149"/>
      <c r="D10" s="153"/>
      <c r="E10" s="149"/>
      <c r="F10" s="149"/>
      <c r="G10" s="156" t="s">
        <v>11</v>
      </c>
      <c r="H10" s="157"/>
      <c r="I10" s="157"/>
      <c r="J10" s="156" t="s">
        <v>206</v>
      </c>
      <c r="K10" s="158"/>
      <c r="L10" s="38" t="s">
        <v>156</v>
      </c>
      <c r="M10" s="38" t="s">
        <v>165</v>
      </c>
      <c r="N10" s="38" t="s">
        <v>207</v>
      </c>
      <c r="O10" s="149" t="s">
        <v>12</v>
      </c>
    </row>
    <row r="11" spans="1:15" ht="126">
      <c r="A11" s="149"/>
      <c r="B11" s="149"/>
      <c r="C11" s="149"/>
      <c r="D11" s="153"/>
      <c r="E11" s="46" t="s">
        <v>11</v>
      </c>
      <c r="F11" s="46" t="s">
        <v>13</v>
      </c>
      <c r="G11" s="9" t="s">
        <v>115</v>
      </c>
      <c r="H11" s="47" t="s">
        <v>116</v>
      </c>
      <c r="I11" s="47" t="s">
        <v>117</v>
      </c>
      <c r="J11" s="65" t="s">
        <v>118</v>
      </c>
      <c r="K11" s="9" t="s">
        <v>119</v>
      </c>
      <c r="L11" s="8" t="s">
        <v>11</v>
      </c>
      <c r="M11" s="8" t="s">
        <v>11</v>
      </c>
      <c r="N11" s="8" t="s">
        <v>11</v>
      </c>
      <c r="O11" s="149"/>
    </row>
    <row r="12" spans="1:15" ht="15.75">
      <c r="A12" s="8">
        <v>1</v>
      </c>
      <c r="B12" s="8">
        <v>2</v>
      </c>
      <c r="C12" s="8">
        <v>3</v>
      </c>
      <c r="D12" s="8">
        <v>4</v>
      </c>
      <c r="E12" s="8">
        <v>5</v>
      </c>
      <c r="F12" s="8">
        <v>6</v>
      </c>
      <c r="G12" s="8">
        <v>7</v>
      </c>
      <c r="H12" s="8">
        <v>8</v>
      </c>
      <c r="I12" s="8">
        <v>9</v>
      </c>
      <c r="J12" s="62">
        <v>10</v>
      </c>
      <c r="K12" s="8">
        <v>11</v>
      </c>
      <c r="L12" s="12" t="s">
        <v>120</v>
      </c>
      <c r="M12" s="12" t="s">
        <v>121</v>
      </c>
      <c r="N12" s="12" t="s">
        <v>122</v>
      </c>
      <c r="O12" s="8">
        <v>13</v>
      </c>
    </row>
    <row r="13" spans="1:17" ht="31.5">
      <c r="A13" s="50">
        <v>1</v>
      </c>
      <c r="B13" s="102" t="s">
        <v>146</v>
      </c>
      <c r="C13" s="75"/>
      <c r="D13" s="75"/>
      <c r="E13" s="75"/>
      <c r="F13" s="67"/>
      <c r="G13" s="67"/>
      <c r="H13" s="67"/>
      <c r="I13" s="67"/>
      <c r="J13" s="68"/>
      <c r="K13" s="67"/>
      <c r="L13" s="67"/>
      <c r="M13" s="67"/>
      <c r="N13" s="67"/>
      <c r="O13" s="67"/>
      <c r="Q13" s="128"/>
    </row>
    <row r="14" spans="1:17" ht="31.5">
      <c r="A14" s="98" t="str">
        <f>'прил.1'!A14</f>
        <v>1.1.</v>
      </c>
      <c r="B14" s="98" t="str">
        <f>'прил.1'!B14</f>
        <v>Электронная очередь в Нелидовский участок (1 шт.)</v>
      </c>
      <c r="C14" s="129" t="str">
        <f>'прил.1'!C14</f>
        <v>O_ТАЭС.01</v>
      </c>
      <c r="D14" s="125">
        <f>'прил.1'!D14</f>
        <v>2025</v>
      </c>
      <c r="E14" s="125">
        <f>'прил.1'!E14</f>
        <v>2025</v>
      </c>
      <c r="F14" s="100">
        <f>'прил.1'!G14</f>
        <v>0.52709</v>
      </c>
      <c r="G14" s="100">
        <f aca="true" t="shared" si="0" ref="G14:G24">H14+I14</f>
        <v>0.56236</v>
      </c>
      <c r="H14" s="100">
        <v>0.41196</v>
      </c>
      <c r="I14" s="100">
        <v>0.1504</v>
      </c>
      <c r="J14" s="68"/>
      <c r="K14" s="100">
        <f aca="true" t="shared" si="1" ref="K14:K24">G14</f>
        <v>0.56236</v>
      </c>
      <c r="L14" s="100">
        <f>'прил.1'!N14</f>
        <v>0.56236</v>
      </c>
      <c r="M14" s="100">
        <f>'прил.1'!S14/1.2</f>
        <v>0</v>
      </c>
      <c r="N14" s="100">
        <f>'прил.1'!X14/1.2</f>
        <v>0</v>
      </c>
      <c r="O14" s="100">
        <f aca="true" t="shared" si="2" ref="O14:O24">L14+M14+N14</f>
        <v>0.56236</v>
      </c>
      <c r="Q14" s="107"/>
    </row>
    <row r="15" spans="1:15" ht="31.5">
      <c r="A15" s="98" t="str">
        <f>'прил.1'!A15</f>
        <v>1.2.</v>
      </c>
      <c r="B15" s="98" t="str">
        <f>'прил.1'!B15</f>
        <v>Электронная очередь в Торопецкий участок (1 шт.)</v>
      </c>
      <c r="C15" s="129" t="str">
        <f>'прил.1'!C15</f>
        <v>O_ТАЭС.02</v>
      </c>
      <c r="D15" s="126">
        <f>'прил.1'!D15</f>
        <v>2025</v>
      </c>
      <c r="E15" s="126">
        <f>'прил.1'!E15</f>
        <v>2025</v>
      </c>
      <c r="F15" s="100">
        <f>'прил.1'!G15</f>
        <v>0.43937</v>
      </c>
      <c r="G15" s="100">
        <f t="shared" si="0"/>
        <v>0.46877</v>
      </c>
      <c r="H15" s="100">
        <v>0.36502</v>
      </c>
      <c r="I15" s="100">
        <v>0.10375</v>
      </c>
      <c r="J15" s="68"/>
      <c r="K15" s="100">
        <f t="shared" si="1"/>
        <v>0.46877</v>
      </c>
      <c r="L15" s="100">
        <f>'прил.1'!N15</f>
        <v>0.46876999999999996</v>
      </c>
      <c r="M15" s="100">
        <f>'прил.1'!S15/1.2</f>
        <v>0</v>
      </c>
      <c r="N15" s="100">
        <f>'прил.1'!X15/1.2</f>
        <v>0</v>
      </c>
      <c r="O15" s="100">
        <f t="shared" si="2"/>
        <v>0.46876999999999996</v>
      </c>
    </row>
    <row r="16" spans="1:15" ht="31.5">
      <c r="A16" s="98" t="str">
        <f>'прил.1'!A16</f>
        <v>1.3.</v>
      </c>
      <c r="B16" s="98" t="str">
        <f>'прил.1'!B16</f>
        <v>Электронная очередь в Старицкий участок (1 шт.)</v>
      </c>
      <c r="C16" s="129" t="str">
        <f>'прил.1'!C16</f>
        <v>O_ТАЭС.03</v>
      </c>
      <c r="D16" s="126">
        <f>'прил.1'!D16</f>
        <v>2025</v>
      </c>
      <c r="E16" s="126">
        <f>'прил.1'!E16</f>
        <v>2025</v>
      </c>
      <c r="F16" s="100">
        <f>'прил.1'!G16</f>
        <v>0.44408</v>
      </c>
      <c r="G16" s="100">
        <f t="shared" si="0"/>
        <v>0.4738</v>
      </c>
      <c r="H16" s="100">
        <v>0.36502</v>
      </c>
      <c r="I16" s="100">
        <v>0.10878</v>
      </c>
      <c r="J16" s="68"/>
      <c r="K16" s="100">
        <f t="shared" si="1"/>
        <v>0.4738</v>
      </c>
      <c r="L16" s="100">
        <f>'прил.1'!N16</f>
        <v>0.4738</v>
      </c>
      <c r="M16" s="100">
        <f>'прил.1'!S16/1.2</f>
        <v>0</v>
      </c>
      <c r="N16" s="100">
        <f>'прил.1'!X16/1.2</f>
        <v>0</v>
      </c>
      <c r="O16" s="100">
        <f t="shared" si="2"/>
        <v>0.4738</v>
      </c>
    </row>
    <row r="17" spans="1:15" ht="31.5">
      <c r="A17" s="98" t="str">
        <f>'прил.1'!A17</f>
        <v>1.4.</v>
      </c>
      <c r="B17" s="98" t="str">
        <f>'прил.1'!B17</f>
        <v>Электронная очередь в Осташковском участке (1 шт.)</v>
      </c>
      <c r="C17" s="129" t="str">
        <f>'прил.1'!C17</f>
        <v>O_ТАЭС.04</v>
      </c>
      <c r="D17" s="126">
        <f>'прил.1'!D17</f>
        <v>2025</v>
      </c>
      <c r="E17" s="126">
        <f>'прил.1'!E17</f>
        <v>2025</v>
      </c>
      <c r="F17" s="100">
        <f>'прил.1'!G17</f>
        <v>0.49524</v>
      </c>
      <c r="G17" s="100">
        <f t="shared" si="0"/>
        <v>0.52838</v>
      </c>
      <c r="H17" s="100">
        <v>0.41196</v>
      </c>
      <c r="I17" s="100">
        <v>0.11642</v>
      </c>
      <c r="J17" s="68"/>
      <c r="K17" s="100">
        <f t="shared" si="1"/>
        <v>0.52838</v>
      </c>
      <c r="L17" s="100">
        <f>'прил.1'!N17</f>
        <v>0.52838</v>
      </c>
      <c r="M17" s="100">
        <f>'прил.1'!S17/1.2</f>
        <v>0</v>
      </c>
      <c r="N17" s="100">
        <f>'прил.1'!X17/1.2</f>
        <v>0</v>
      </c>
      <c r="O17" s="100">
        <f t="shared" si="2"/>
        <v>0.52838</v>
      </c>
    </row>
    <row r="18" spans="1:15" ht="31.5">
      <c r="A18" s="98" t="str">
        <f>'прил.1'!A18</f>
        <v>1.5.</v>
      </c>
      <c r="B18" s="98" t="str">
        <f>'прил.1'!B18</f>
        <v>Электронная очередь в Вышневолоцком участке (1 шт.)</v>
      </c>
      <c r="C18" s="129" t="str">
        <f>'прил.1'!C18</f>
        <v>O_ТАЭС.05</v>
      </c>
      <c r="D18" s="126">
        <f>'прил.1'!D18</f>
        <v>2025</v>
      </c>
      <c r="E18" s="126">
        <f>'прил.1'!E18</f>
        <v>2025</v>
      </c>
      <c r="F18" s="100">
        <f>'прил.1'!G18</f>
        <v>0.62462</v>
      </c>
      <c r="G18" s="100">
        <f t="shared" si="0"/>
        <v>0.66642</v>
      </c>
      <c r="H18" s="100">
        <v>0.48643</v>
      </c>
      <c r="I18" s="100">
        <v>0.17999</v>
      </c>
      <c r="J18" s="68"/>
      <c r="K18" s="100">
        <f t="shared" si="1"/>
        <v>0.66642</v>
      </c>
      <c r="L18" s="100">
        <f>'прил.1'!N18</f>
        <v>0.66642</v>
      </c>
      <c r="M18" s="100">
        <f>'прил.1'!S18/1.2</f>
        <v>0</v>
      </c>
      <c r="N18" s="100">
        <f>'прил.1'!X18/1.2</f>
        <v>0</v>
      </c>
      <c r="O18" s="100">
        <f t="shared" si="2"/>
        <v>0.66642</v>
      </c>
    </row>
    <row r="19" spans="1:15" ht="31.5">
      <c r="A19" s="98" t="str">
        <f>'прил.1'!A19</f>
        <v>1.6.</v>
      </c>
      <c r="B19" s="98" t="str">
        <f>'прил.1'!B19</f>
        <v>Электронная очередь в Максатихинском участке (1 шт.)</v>
      </c>
      <c r="C19" s="129" t="str">
        <f>'прил.1'!C19</f>
        <v>O_ТАЭС.06</v>
      </c>
      <c r="D19" s="126">
        <f>'прил.1'!D19</f>
        <v>2025</v>
      </c>
      <c r="E19" s="126">
        <f>'прил.1'!E19</f>
        <v>2025</v>
      </c>
      <c r="F19" s="100">
        <f>'прил.1'!G19</f>
        <v>0.4296</v>
      </c>
      <c r="G19" s="100">
        <f t="shared" si="0"/>
        <v>0.45835000000000004</v>
      </c>
      <c r="H19" s="100">
        <v>0.36502</v>
      </c>
      <c r="I19" s="100">
        <v>0.09333</v>
      </c>
      <c r="J19" s="68"/>
      <c r="K19" s="100">
        <f t="shared" si="1"/>
        <v>0.45835000000000004</v>
      </c>
      <c r="L19" s="100">
        <f>'прил.1'!N19</f>
        <v>0.45835000000000004</v>
      </c>
      <c r="M19" s="100">
        <f>'прил.1'!S19/1.2</f>
        <v>0</v>
      </c>
      <c r="N19" s="100">
        <f>'прил.1'!X19/1.2</f>
        <v>0</v>
      </c>
      <c r="O19" s="100">
        <f t="shared" si="2"/>
        <v>0.45835000000000004</v>
      </c>
    </row>
    <row r="20" spans="1:18" ht="31.5">
      <c r="A20" s="98" t="str">
        <f>'прил.1'!A20</f>
        <v>1.7.</v>
      </c>
      <c r="B20" s="98" t="str">
        <f>'прил.1'!B20</f>
        <v>Система видеонаблюдения в управление ОП "АтомЭнергоСбыт" Тверь 4 этаж (1 шт.)</v>
      </c>
      <c r="C20" s="129" t="str">
        <f>'прил.1'!C20</f>
        <v>O_ТАЭС.07</v>
      </c>
      <c r="D20" s="126">
        <f>'прил.1'!D20</f>
        <v>2025</v>
      </c>
      <c r="E20" s="126">
        <f>'прил.1'!E20</f>
        <v>2025</v>
      </c>
      <c r="F20" s="100">
        <f>'прил.1'!G20/1.2</f>
        <v>0.7002339333333334</v>
      </c>
      <c r="G20" s="100">
        <f t="shared" si="0"/>
        <v>0.7324446942666667</v>
      </c>
      <c r="H20" s="100">
        <v>0.33527146863333335</v>
      </c>
      <c r="I20" s="100">
        <f>0.47660787076/1.2</f>
        <v>0.39717322563333335</v>
      </c>
      <c r="J20" s="68"/>
      <c r="K20" s="100">
        <f t="shared" si="1"/>
        <v>0.7324446942666667</v>
      </c>
      <c r="L20" s="100">
        <f>'прил.1'!N20/1.2</f>
        <v>0.7324446916666667</v>
      </c>
      <c r="M20" s="100">
        <f>'прил.1'!S20/1.2</f>
        <v>0</v>
      </c>
      <c r="N20" s="100">
        <f>'прил.1'!X20/1.2</f>
        <v>0</v>
      </c>
      <c r="O20" s="100">
        <f t="shared" si="2"/>
        <v>0.7324446916666667</v>
      </c>
      <c r="R20" s="147"/>
    </row>
    <row r="21" spans="1:15" ht="31.5">
      <c r="A21" s="98" t="str">
        <f>'прил.1'!A21</f>
        <v>1.8.</v>
      </c>
      <c r="B21" s="98" t="str">
        <f>'прил.1'!B21</f>
        <v>Автомобиль "ГАЗель" фургон цельнометаллический (1 шт.)</v>
      </c>
      <c r="C21" s="129" t="str">
        <f>'прил.1'!C21</f>
        <v>O_ТАЭС.08</v>
      </c>
      <c r="D21" s="126">
        <f>'прил.1'!D21</f>
        <v>2026</v>
      </c>
      <c r="E21" s="126">
        <f>'прил.1'!E21</f>
        <v>2026</v>
      </c>
      <c r="F21" s="100">
        <f>'прил.1'!G21/1.2</f>
        <v>2.56</v>
      </c>
      <c r="G21" s="100">
        <f t="shared" si="0"/>
        <v>2.7742208</v>
      </c>
      <c r="H21" s="100">
        <f>'прил.1'!AC21/1.2</f>
        <v>2.7742208</v>
      </c>
      <c r="I21" s="100">
        <v>0</v>
      </c>
      <c r="J21" s="68"/>
      <c r="K21" s="100">
        <f t="shared" si="1"/>
        <v>2.7742208</v>
      </c>
      <c r="L21" s="100">
        <f>'прил.1'!N21/1.2</f>
        <v>0</v>
      </c>
      <c r="M21" s="100">
        <f>'прил.1'!S21/1.2</f>
        <v>2.7742208</v>
      </c>
      <c r="N21" s="100">
        <f>'прил.1'!X21/1.2</f>
        <v>0</v>
      </c>
      <c r="O21" s="100">
        <f t="shared" si="2"/>
        <v>2.7742208</v>
      </c>
    </row>
    <row r="22" spans="1:15" ht="31.5">
      <c r="A22" s="98" t="str">
        <f>'прил.1'!A22</f>
        <v>1.9.</v>
      </c>
      <c r="B22" s="98" t="str">
        <f>'прил.1'!B22</f>
        <v>Электронная очередь в Торжокский участок (1 шт.)</v>
      </c>
      <c r="C22" s="129" t="str">
        <f>'прил.1'!C22</f>
        <v>O_ТАЭС.09</v>
      </c>
      <c r="D22" s="126">
        <f>'прил.1'!D22</f>
        <v>2027</v>
      </c>
      <c r="E22" s="126">
        <f>'прил.1'!E22</f>
        <v>2027</v>
      </c>
      <c r="F22" s="100">
        <f>'прил.1'!G22</f>
        <v>0.63924</v>
      </c>
      <c r="G22" s="100">
        <f t="shared" si="0"/>
        <v>0.74335</v>
      </c>
      <c r="H22" s="100">
        <f>0.58134</f>
        <v>0.58134</v>
      </c>
      <c r="I22" s="100">
        <f>0.16201</f>
        <v>0.16201</v>
      </c>
      <c r="J22" s="68"/>
      <c r="K22" s="100">
        <f t="shared" si="1"/>
        <v>0.74335</v>
      </c>
      <c r="L22" s="100">
        <f>'прил.1'!N22/1.2</f>
        <v>0</v>
      </c>
      <c r="M22" s="100">
        <f>'прил.1'!S22/1.2</f>
        <v>0</v>
      </c>
      <c r="N22" s="100">
        <f>'прил.1'!X22</f>
        <v>0.7433500000000001</v>
      </c>
      <c r="O22" s="100">
        <f t="shared" si="2"/>
        <v>0.7433500000000001</v>
      </c>
    </row>
    <row r="23" spans="1:15" ht="31.5">
      <c r="A23" s="98" t="str">
        <f>'прил.1'!A23</f>
        <v>1.10.</v>
      </c>
      <c r="B23" s="98" t="str">
        <f>'прил.1'!B23</f>
        <v>Электронная очередь в Тверской участок (1 шт.)</v>
      </c>
      <c r="C23" s="129" t="str">
        <f>'прил.1'!C23</f>
        <v>O_ТАЭС.10</v>
      </c>
      <c r="D23" s="126">
        <f>'прил.1'!D23</f>
        <v>2027</v>
      </c>
      <c r="E23" s="126">
        <f>'прил.1'!E23</f>
        <v>2027</v>
      </c>
      <c r="F23" s="100">
        <f>'прил.1'!G23</f>
        <v>0.82806</v>
      </c>
      <c r="G23" s="100">
        <f t="shared" si="0"/>
        <v>0.9629399999999999</v>
      </c>
      <c r="H23" s="100">
        <v>0.68368</v>
      </c>
      <c r="I23" s="100">
        <v>0.27926</v>
      </c>
      <c r="J23" s="68"/>
      <c r="K23" s="100">
        <f t="shared" si="1"/>
        <v>0.9629399999999999</v>
      </c>
      <c r="L23" s="100">
        <f>'прил.1'!N23/1.2</f>
        <v>0</v>
      </c>
      <c r="M23" s="100">
        <f>'прил.1'!S23/1.2</f>
        <v>0</v>
      </c>
      <c r="N23" s="100">
        <f>'прил.1'!X23</f>
        <v>0.96294</v>
      </c>
      <c r="O23" s="100">
        <f t="shared" si="2"/>
        <v>0.96294</v>
      </c>
    </row>
    <row r="24" spans="1:15" ht="15.75">
      <c r="A24" s="98" t="str">
        <f>'прил.1'!A24</f>
        <v>1.11.</v>
      </c>
      <c r="B24" s="98" t="str">
        <f>'прил.1'!B24</f>
        <v>Автомобиль Lada Vesta (6 шт.)</v>
      </c>
      <c r="C24" s="129" t="str">
        <f>'прил.1'!C24</f>
        <v>O_ТАЭС.11</v>
      </c>
      <c r="D24" s="126">
        <f>'прил.1'!D24</f>
        <v>2027</v>
      </c>
      <c r="E24" s="126">
        <f>'прил.1'!E24</f>
        <v>2027</v>
      </c>
      <c r="F24" s="100">
        <f>'прил.1'!G24/1.2</f>
        <v>7.3</v>
      </c>
      <c r="G24" s="100">
        <f t="shared" si="0"/>
        <v>8.22729855</v>
      </c>
      <c r="H24" s="100">
        <f>'прил.1'!AC24/1.2</f>
        <v>8.22729855</v>
      </c>
      <c r="I24" s="100">
        <v>0</v>
      </c>
      <c r="J24" s="119"/>
      <c r="K24" s="100">
        <f t="shared" si="1"/>
        <v>8.22729855</v>
      </c>
      <c r="L24" s="100">
        <f>'прил.1'!N24/1.2</f>
        <v>0</v>
      </c>
      <c r="M24" s="100">
        <f>'прил.1'!S24/1.2</f>
        <v>0</v>
      </c>
      <c r="N24" s="100">
        <f>'прил.1'!X24/1.2</f>
        <v>8.22729855</v>
      </c>
      <c r="O24" s="100">
        <f t="shared" si="2"/>
        <v>8.22729855</v>
      </c>
    </row>
    <row r="25" spans="1:15" ht="15.75">
      <c r="A25" s="123">
        <v>2</v>
      </c>
      <c r="B25" s="102" t="s">
        <v>147</v>
      </c>
      <c r="C25" s="99"/>
      <c r="D25" s="109"/>
      <c r="E25" s="109"/>
      <c r="F25" s="100"/>
      <c r="G25" s="100"/>
      <c r="H25" s="100"/>
      <c r="I25" s="118"/>
      <c r="J25" s="119"/>
      <c r="K25" s="100"/>
      <c r="L25" s="118"/>
      <c r="M25" s="118"/>
      <c r="N25" s="118"/>
      <c r="O25" s="118"/>
    </row>
    <row r="26" spans="1:15" ht="31.5">
      <c r="A26" s="12" t="str">
        <f>'прил.1'!A26</f>
        <v>2.1</v>
      </c>
      <c r="B26" s="98" t="str">
        <f>'прил.1'!B26</f>
        <v>МФУ Kyocera TASKalfa 2554ci с доп модулями (1 шт.)</v>
      </c>
      <c r="C26" s="99" t="str">
        <f>'прил.1'!C26</f>
        <v>O_ТАЭС.12</v>
      </c>
      <c r="D26" s="108">
        <f>'прил.1'!D26</f>
        <v>2025</v>
      </c>
      <c r="E26" s="108">
        <f>'прил.1'!E26</f>
        <v>2025</v>
      </c>
      <c r="F26" s="100">
        <f>'прил.1'!G26/1.2</f>
        <v>0.402</v>
      </c>
      <c r="G26" s="100">
        <f aca="true" t="shared" si="3" ref="G26:G31">H26+I26</f>
        <v>0.41888400000000003</v>
      </c>
      <c r="H26" s="100">
        <f>'прил.1'!AC26/1.2</f>
        <v>0.41888400000000003</v>
      </c>
      <c r="I26" s="100">
        <v>0</v>
      </c>
      <c r="J26" s="68"/>
      <c r="K26" s="100">
        <f aca="true" t="shared" si="4" ref="K26:K31">G26</f>
        <v>0.41888400000000003</v>
      </c>
      <c r="L26" s="100">
        <f>'прил.1'!N26/1.2</f>
        <v>0.41888400000000003</v>
      </c>
      <c r="M26" s="100">
        <f>'прил.1'!S26/1.2</f>
        <v>0</v>
      </c>
      <c r="N26" s="100">
        <f>'прил.1'!X26/1.2</f>
        <v>0</v>
      </c>
      <c r="O26" s="100">
        <f aca="true" t="shared" si="5" ref="O26:O31">L26+M26+N26</f>
        <v>0.41888400000000003</v>
      </c>
    </row>
    <row r="27" spans="1:15" ht="15.75">
      <c r="A27" s="12" t="str">
        <f>'прил.1'!A27</f>
        <v>2.2</v>
      </c>
      <c r="B27" s="98" t="str">
        <f>'прил.1'!B27</f>
        <v>МФУ Avision AM7640i с доп модулями (8 шт.)</v>
      </c>
      <c r="C27" s="99" t="str">
        <f>'прил.1'!C27</f>
        <v>O_ТАЭС.13</v>
      </c>
      <c r="D27" s="108">
        <v>2025</v>
      </c>
      <c r="E27" s="108">
        <v>2027</v>
      </c>
      <c r="F27" s="100">
        <f>'прил.1'!G27/1.2</f>
        <v>0.393668</v>
      </c>
      <c r="G27" s="100">
        <f t="shared" si="3"/>
        <v>3.4141937666666666</v>
      </c>
      <c r="H27" s="100">
        <f>'прил.1'!AC27/1.2</f>
        <v>3.4141937666666666</v>
      </c>
      <c r="I27" s="100">
        <v>0</v>
      </c>
      <c r="J27" s="68"/>
      <c r="K27" s="100">
        <f t="shared" si="4"/>
        <v>3.4141937666666666</v>
      </c>
      <c r="L27" s="100">
        <f>'прил.1'!N27/1.2</f>
        <v>0.8204041166666667</v>
      </c>
      <c r="M27" s="100">
        <f>'прил.1'!S27/1.2</f>
        <v>1.7064405666666669</v>
      </c>
      <c r="N27" s="100">
        <f>'прил.1'!X27/1.2</f>
        <v>0.8873490833333333</v>
      </c>
      <c r="O27" s="100">
        <f t="shared" si="5"/>
        <v>3.414193766666667</v>
      </c>
    </row>
    <row r="28" spans="1:15" ht="15.75">
      <c r="A28" s="12" t="str">
        <f>'прил.1'!A28</f>
        <v>2.3</v>
      </c>
      <c r="B28" s="98" t="str">
        <f>'прил.1'!B28</f>
        <v>ИБП 15кВА «Штиль» ST3115L (1 шт.)</v>
      </c>
      <c r="C28" s="99" t="str">
        <f>'прил.1'!C28</f>
        <v>O_ТАЭС.14</v>
      </c>
      <c r="D28" s="108">
        <v>2025</v>
      </c>
      <c r="E28" s="108">
        <v>2025</v>
      </c>
      <c r="F28" s="100">
        <f>'прил.1'!G28/1.2</f>
        <v>0.5609000000000001</v>
      </c>
      <c r="G28" s="100">
        <f t="shared" si="3"/>
        <v>0.5844578</v>
      </c>
      <c r="H28" s="100">
        <f>'прил.1'!AC28/1.2</f>
        <v>0.5844578</v>
      </c>
      <c r="I28" s="100">
        <v>0</v>
      </c>
      <c r="J28" s="68"/>
      <c r="K28" s="100">
        <f t="shared" si="4"/>
        <v>0.5844578</v>
      </c>
      <c r="L28" s="100">
        <f>'прил.1'!N28/1.2</f>
        <v>0.5844578</v>
      </c>
      <c r="M28" s="100">
        <f>'прил.1'!S28/1.2</f>
        <v>0</v>
      </c>
      <c r="N28" s="100">
        <f>'прил.1'!X28/1.2</f>
        <v>0</v>
      </c>
      <c r="O28" s="100">
        <f t="shared" si="5"/>
        <v>0.5844578</v>
      </c>
    </row>
    <row r="29" spans="1:15" ht="15.75">
      <c r="A29" s="12" t="str">
        <f>'прил.1'!A29</f>
        <v>2.4</v>
      </c>
      <c r="B29" s="98" t="str">
        <f>'прил.1'!B29</f>
        <v>ИБП 3кВА «Штиль» SR1103L (36 шт.)</v>
      </c>
      <c r="C29" s="99" t="str">
        <f>'прил.1'!C29</f>
        <v>O_ТАЭС.15</v>
      </c>
      <c r="D29" s="108">
        <v>2026</v>
      </c>
      <c r="E29" s="108">
        <v>2026</v>
      </c>
      <c r="F29" s="100">
        <f>'прил.1'!G29/1.2</f>
        <v>0.12917</v>
      </c>
      <c r="G29" s="100">
        <f t="shared" si="3"/>
        <v>5.0392419</v>
      </c>
      <c r="H29" s="100">
        <f>'прил.1'!AC29/1.2</f>
        <v>5.0392419</v>
      </c>
      <c r="I29" s="100">
        <v>0</v>
      </c>
      <c r="J29" s="68"/>
      <c r="K29" s="100">
        <f t="shared" si="4"/>
        <v>5.0392419</v>
      </c>
      <c r="L29" s="100">
        <f>'прил.1'!N29/1.2</f>
        <v>0</v>
      </c>
      <c r="M29" s="100">
        <f>'прил.1'!S29/1.2</f>
        <v>5.0392419</v>
      </c>
      <c r="N29" s="100">
        <f>'прил.1'!X29/1.2</f>
        <v>0</v>
      </c>
      <c r="O29" s="100">
        <f t="shared" si="5"/>
        <v>5.0392419</v>
      </c>
    </row>
    <row r="30" spans="1:15" ht="15.75">
      <c r="A30" s="12" t="str">
        <f>'прил.1'!A30</f>
        <v>2.5</v>
      </c>
      <c r="B30" s="98" t="str">
        <f>'прил.1'!B30</f>
        <v>ИБП 6кВА «Штиль» SR1106L (6 шт.)</v>
      </c>
      <c r="C30" s="99" t="str">
        <f>'прил.1'!C30</f>
        <v>O_ТАЭС.16</v>
      </c>
      <c r="D30" s="108">
        <v>2027</v>
      </c>
      <c r="E30" s="108">
        <v>2027</v>
      </c>
      <c r="F30" s="100">
        <f>'прил.1'!G30/1.2</f>
        <v>0.41319</v>
      </c>
      <c r="G30" s="100">
        <f t="shared" si="3"/>
        <v>2.7940582</v>
      </c>
      <c r="H30" s="100">
        <f>'прил.1'!AC30/1.2</f>
        <v>2.7940582</v>
      </c>
      <c r="I30" s="100">
        <v>0</v>
      </c>
      <c r="J30" s="68"/>
      <c r="K30" s="100">
        <f t="shared" si="4"/>
        <v>2.7940582</v>
      </c>
      <c r="L30" s="100">
        <f>'прил.1'!N30/1.2</f>
        <v>0</v>
      </c>
      <c r="M30" s="100">
        <f>'прил.1'!S30/1.2</f>
        <v>0</v>
      </c>
      <c r="N30" s="100">
        <f>'прил.1'!X30/1.2</f>
        <v>2.7940582</v>
      </c>
      <c r="O30" s="100">
        <f t="shared" si="5"/>
        <v>2.7940582</v>
      </c>
    </row>
    <row r="31" spans="1:15" ht="63">
      <c r="A31" s="12" t="str">
        <f>'прил.1'!A31</f>
        <v>2.6</v>
      </c>
      <c r="B31" s="98" t="str">
        <f>'прил.1'!B31</f>
        <v>Аппаратно-программный комплекс шифрования "Континент" 3.9,  центр управления системой. Платформа IPCR550 (1 шт.)</v>
      </c>
      <c r="C31" s="99" t="str">
        <f>'прил.1'!C31</f>
        <v>O_ТАЭС.17</v>
      </c>
      <c r="D31" s="108">
        <v>2025</v>
      </c>
      <c r="E31" s="108">
        <v>2025</v>
      </c>
      <c r="F31" s="100">
        <f>'прил.1'!G31/1.2</f>
        <v>0.6091666666666666</v>
      </c>
      <c r="G31" s="100">
        <f t="shared" si="3"/>
        <v>0.6347516666666667</v>
      </c>
      <c r="H31" s="100">
        <f>'прил.1'!AC31/1.2</f>
        <v>0.6347516666666667</v>
      </c>
      <c r="I31" s="100">
        <v>0</v>
      </c>
      <c r="J31" s="68"/>
      <c r="K31" s="100">
        <f t="shared" si="4"/>
        <v>0.6347516666666667</v>
      </c>
      <c r="L31" s="100">
        <f>'прил.1'!N31/1.2</f>
        <v>0.6347516666666667</v>
      </c>
      <c r="M31" s="100">
        <f>'прил.1'!S31/1.2</f>
        <v>0</v>
      </c>
      <c r="N31" s="100">
        <f>'прил.1'!X31/1.2</f>
        <v>0</v>
      </c>
      <c r="O31" s="100">
        <f t="shared" si="5"/>
        <v>0.6347516666666667</v>
      </c>
    </row>
    <row r="32" spans="1:15" ht="16.5">
      <c r="A32" s="12"/>
      <c r="B32" s="104"/>
      <c r="C32" s="99"/>
      <c r="D32" s="108"/>
      <c r="E32" s="108"/>
      <c r="F32" s="100"/>
      <c r="G32" s="100"/>
      <c r="H32" s="100"/>
      <c r="I32" s="118"/>
      <c r="J32" s="119"/>
      <c r="K32" s="100"/>
      <c r="L32" s="118"/>
      <c r="M32" s="118"/>
      <c r="N32" s="118"/>
      <c r="O32" s="118"/>
    </row>
    <row r="33" spans="1:15" ht="31.5">
      <c r="A33" s="123">
        <v>3</v>
      </c>
      <c r="B33" s="102" t="s">
        <v>125</v>
      </c>
      <c r="C33" s="101"/>
      <c r="D33" s="109"/>
      <c r="E33" s="109"/>
      <c r="F33" s="100"/>
      <c r="G33" s="97"/>
      <c r="H33" s="97"/>
      <c r="I33" s="118"/>
      <c r="J33" s="119"/>
      <c r="K33" s="97"/>
      <c r="L33" s="118"/>
      <c r="M33" s="118"/>
      <c r="N33" s="118"/>
      <c r="O33" s="118"/>
    </row>
    <row r="34" spans="1:19" ht="15.75">
      <c r="A34" s="12" t="s">
        <v>152</v>
      </c>
      <c r="B34" s="105" t="str">
        <f>'прил.1'!B33</f>
        <v>Оснащение интеллектуальной системой учета</v>
      </c>
      <c r="C34" s="143" t="str">
        <f>'прил.1'!C33</f>
        <v>O_ТАЭС.18</v>
      </c>
      <c r="D34" s="144">
        <f>'прил.1'!D33</f>
        <v>2025</v>
      </c>
      <c r="E34" s="144">
        <f>'прил.1'!E33</f>
        <v>2027</v>
      </c>
      <c r="F34" s="100">
        <f>'прил.1'!G33/1.2</f>
        <v>297.3891</v>
      </c>
      <c r="G34" s="100">
        <f>H34+I34</f>
        <v>388.92083</v>
      </c>
      <c r="H34" s="100">
        <v>302.99385</v>
      </c>
      <c r="I34" s="100">
        <v>85.92698</v>
      </c>
      <c r="J34" s="100"/>
      <c r="K34" s="100">
        <f>G34</f>
        <v>388.92083</v>
      </c>
      <c r="L34" s="100">
        <f>'прил.1'!N33/1.2</f>
        <v>124.42759166666667</v>
      </c>
      <c r="M34" s="100">
        <f>'прил.1'!S33/1.2</f>
        <v>129.65355</v>
      </c>
      <c r="N34" s="100">
        <f>'прил.1'!X33/1.2</f>
        <v>134.83969166666665</v>
      </c>
      <c r="O34" s="100">
        <f>L34+M34+N34</f>
        <v>388.92083333333335</v>
      </c>
      <c r="S34" s="107"/>
    </row>
    <row r="35" spans="1:15" ht="15.75">
      <c r="A35" s="48"/>
      <c r="B35" s="49"/>
      <c r="C35" s="29"/>
      <c r="D35" s="29"/>
      <c r="E35" s="29"/>
      <c r="F35" s="107"/>
      <c r="G35" s="107"/>
      <c r="H35" s="107"/>
      <c r="I35" s="107"/>
      <c r="J35" s="120"/>
      <c r="K35" s="107"/>
      <c r="L35" s="107"/>
      <c r="M35" s="107"/>
      <c r="N35" s="107"/>
      <c r="O35" s="107"/>
    </row>
    <row r="36" spans="1:15" ht="15.75">
      <c r="A36" s="48"/>
      <c r="B36" s="49"/>
      <c r="C36" s="29"/>
      <c r="D36" s="29"/>
      <c r="E36" s="29"/>
      <c r="F36" s="29"/>
      <c r="G36" s="29"/>
      <c r="H36" s="29"/>
      <c r="I36" s="29"/>
      <c r="J36" s="66"/>
      <c r="K36" s="29"/>
      <c r="L36" s="120"/>
      <c r="M36" s="120"/>
      <c r="N36" s="120"/>
      <c r="O36" s="29"/>
    </row>
    <row r="37" spans="1:15" ht="15.75">
      <c r="A37" s="48"/>
      <c r="B37" s="49"/>
      <c r="C37" s="29"/>
      <c r="D37" s="29"/>
      <c r="E37" s="29"/>
      <c r="F37" s="29"/>
      <c r="G37" s="29"/>
      <c r="H37" s="29"/>
      <c r="I37" s="29"/>
      <c r="J37" s="66"/>
      <c r="K37" s="29"/>
      <c r="L37" s="29"/>
      <c r="M37" s="29"/>
      <c r="N37" s="130"/>
      <c r="O37" s="29"/>
    </row>
    <row r="38" spans="1:15" ht="15.75">
      <c r="A38" s="48"/>
      <c r="B38" s="49"/>
      <c r="C38" s="29"/>
      <c r="D38" s="29"/>
      <c r="E38" s="29"/>
      <c r="F38" s="29"/>
      <c r="G38" s="29"/>
      <c r="H38" s="29"/>
      <c r="I38" s="29"/>
      <c r="J38" s="66"/>
      <c r="K38" s="29"/>
      <c r="L38" s="124"/>
      <c r="M38" s="124"/>
      <c r="N38" s="124"/>
      <c r="O38" s="124"/>
    </row>
    <row r="39" spans="1:15" ht="15.75">
      <c r="A39" s="48"/>
      <c r="B39" s="49"/>
      <c r="C39" s="29"/>
      <c r="D39" s="29"/>
      <c r="E39" s="29"/>
      <c r="F39" s="29"/>
      <c r="G39" s="29"/>
      <c r="H39" s="29"/>
      <c r="I39" s="29"/>
      <c r="J39" s="66"/>
      <c r="K39" s="29"/>
      <c r="L39" s="124"/>
      <c r="M39" s="29"/>
      <c r="N39" s="124"/>
      <c r="O39" s="124"/>
    </row>
    <row r="40" spans="1:15" ht="15.75">
      <c r="A40" s="48"/>
      <c r="B40" s="49"/>
      <c r="C40" s="29"/>
      <c r="D40" s="29"/>
      <c r="E40" s="29"/>
      <c r="F40" s="29"/>
      <c r="G40" s="29"/>
      <c r="H40" s="29"/>
      <c r="I40" s="29"/>
      <c r="J40" s="66"/>
      <c r="K40" s="29"/>
      <c r="L40" s="29"/>
      <c r="M40" s="29"/>
      <c r="N40" s="29"/>
      <c r="O40" s="29"/>
    </row>
    <row r="41" spans="1:15" ht="15.75">
      <c r="A41" s="48"/>
      <c r="B41" s="49"/>
      <c r="C41" s="29"/>
      <c r="D41" s="29"/>
      <c r="E41" s="29"/>
      <c r="F41" s="29"/>
      <c r="G41" s="29"/>
      <c r="H41" s="29"/>
      <c r="I41" s="29"/>
      <c r="J41" s="66"/>
      <c r="K41" s="29"/>
      <c r="L41" s="29"/>
      <c r="M41" s="29"/>
      <c r="N41" s="29"/>
      <c r="O41" s="29"/>
    </row>
    <row r="42" spans="1:15" ht="15.75">
      <c r="A42" s="48"/>
      <c r="B42" s="49"/>
      <c r="C42" s="29"/>
      <c r="D42" s="29"/>
      <c r="E42" s="29"/>
      <c r="F42" s="29"/>
      <c r="G42" s="131"/>
      <c r="H42" s="29"/>
      <c r="I42" s="29"/>
      <c r="J42" s="66"/>
      <c r="K42" s="29"/>
      <c r="L42" s="29"/>
      <c r="M42" s="29"/>
      <c r="N42" s="29"/>
      <c r="O42" s="29"/>
    </row>
    <row r="43" spans="1:15" ht="15.75">
      <c r="A43" s="48"/>
      <c r="B43" s="49"/>
      <c r="C43" s="29"/>
      <c r="D43" s="29"/>
      <c r="E43" s="29"/>
      <c r="F43" s="29"/>
      <c r="G43" s="29"/>
      <c r="H43" s="29"/>
      <c r="I43" s="29"/>
      <c r="J43" s="66"/>
      <c r="K43" s="29"/>
      <c r="L43" s="29"/>
      <c r="M43" s="29"/>
      <c r="N43" s="29"/>
      <c r="O43" s="29"/>
    </row>
    <row r="44" spans="1:15" ht="15.75">
      <c r="A44" s="48"/>
      <c r="B44" s="49"/>
      <c r="C44" s="29"/>
      <c r="D44" s="29"/>
      <c r="E44" s="29"/>
      <c r="F44" s="29"/>
      <c r="G44" s="29"/>
      <c r="H44" s="29"/>
      <c r="I44" s="29"/>
      <c r="J44" s="66"/>
      <c r="K44" s="29"/>
      <c r="L44" s="29"/>
      <c r="M44" s="29"/>
      <c r="N44" s="29"/>
      <c r="O44" s="29"/>
    </row>
    <row r="45" spans="1:15" ht="15.75">
      <c r="A45" s="48"/>
      <c r="B45" s="49"/>
      <c r="C45" s="29"/>
      <c r="D45" s="29"/>
      <c r="E45" s="29"/>
      <c r="F45" s="29"/>
      <c r="G45" s="29"/>
      <c r="H45" s="29"/>
      <c r="I45" s="29"/>
      <c r="J45" s="66"/>
      <c r="K45" s="29"/>
      <c r="L45" s="29"/>
      <c r="M45" s="29"/>
      <c r="N45" s="29"/>
      <c r="O45" s="29"/>
    </row>
    <row r="46" spans="1:15" ht="15.75">
      <c r="A46" s="48"/>
      <c r="B46" s="49"/>
      <c r="C46" s="29"/>
      <c r="D46" s="29"/>
      <c r="E46" s="29"/>
      <c r="F46" s="29"/>
      <c r="G46" s="29"/>
      <c r="H46" s="29"/>
      <c r="I46" s="29"/>
      <c r="J46" s="66"/>
      <c r="K46" s="29"/>
      <c r="L46" s="29"/>
      <c r="M46" s="29"/>
      <c r="N46" s="29"/>
      <c r="O46" s="29"/>
    </row>
    <row r="47" spans="1:15" ht="15.75">
      <c r="A47" s="48"/>
      <c r="B47" s="49"/>
      <c r="C47" s="29"/>
      <c r="D47" s="29"/>
      <c r="E47" s="29"/>
      <c r="F47" s="29"/>
      <c r="G47" s="29"/>
      <c r="H47" s="29"/>
      <c r="I47" s="29"/>
      <c r="J47" s="66"/>
      <c r="K47" s="29"/>
      <c r="L47" s="29"/>
      <c r="M47" s="29"/>
      <c r="N47" s="29"/>
      <c r="O47" s="29"/>
    </row>
    <row r="48" spans="1:15" ht="15.75">
      <c r="A48" s="48"/>
      <c r="B48" s="49"/>
      <c r="C48" s="29"/>
      <c r="D48" s="29"/>
      <c r="E48" s="29"/>
      <c r="F48" s="29"/>
      <c r="G48" s="29"/>
      <c r="H48" s="29"/>
      <c r="I48" s="29"/>
      <c r="J48" s="66"/>
      <c r="K48" s="29"/>
      <c r="L48" s="29"/>
      <c r="M48" s="29"/>
      <c r="N48" s="29"/>
      <c r="O48" s="29"/>
    </row>
    <row r="49" spans="1:15" ht="15.75">
      <c r="A49" s="48"/>
      <c r="B49" s="49"/>
      <c r="C49" s="29"/>
      <c r="D49" s="29"/>
      <c r="E49" s="29"/>
      <c r="F49" s="29"/>
      <c r="G49" s="29"/>
      <c r="H49" s="29"/>
      <c r="I49" s="29"/>
      <c r="J49" s="66"/>
      <c r="K49" s="29"/>
      <c r="L49" s="29"/>
      <c r="M49" s="29"/>
      <c r="N49" s="29"/>
      <c r="O49" s="29"/>
    </row>
    <row r="50" spans="1:15" ht="15.75">
      <c r="A50" s="48"/>
      <c r="B50" s="49"/>
      <c r="C50" s="29"/>
      <c r="D50" s="29"/>
      <c r="E50" s="29"/>
      <c r="F50" s="29"/>
      <c r="G50" s="29"/>
      <c r="H50" s="29"/>
      <c r="I50" s="29"/>
      <c r="J50" s="66"/>
      <c r="K50" s="29"/>
      <c r="L50" s="29"/>
      <c r="M50" s="29"/>
      <c r="N50" s="29"/>
      <c r="O50" s="29"/>
    </row>
    <row r="51" spans="1:15" ht="15.75">
      <c r="A51" s="48"/>
      <c r="B51" s="49"/>
      <c r="C51" s="29"/>
      <c r="D51" s="29"/>
      <c r="E51" s="29"/>
      <c r="F51" s="29"/>
      <c r="G51" s="29"/>
      <c r="H51" s="29"/>
      <c r="I51" s="29"/>
      <c r="J51" s="66"/>
      <c r="K51" s="29"/>
      <c r="L51" s="29"/>
      <c r="M51" s="29"/>
      <c r="N51" s="29"/>
      <c r="O51" s="29"/>
    </row>
    <row r="52" spans="1:15" ht="15.75">
      <c r="A52" s="48"/>
      <c r="B52" s="49"/>
      <c r="C52" s="29"/>
      <c r="D52" s="29"/>
      <c r="E52" s="29"/>
      <c r="F52" s="29"/>
      <c r="G52" s="29"/>
      <c r="H52" s="29"/>
      <c r="I52" s="29"/>
      <c r="J52" s="66"/>
      <c r="K52" s="29"/>
      <c r="L52" s="29"/>
      <c r="M52" s="29"/>
      <c r="N52" s="29"/>
      <c r="O52" s="29"/>
    </row>
    <row r="53" spans="1:15" ht="15.75">
      <c r="A53" s="48"/>
      <c r="B53" s="49"/>
      <c r="C53" s="29"/>
      <c r="D53" s="29"/>
      <c r="E53" s="29"/>
      <c r="F53" s="29"/>
      <c r="G53" s="29"/>
      <c r="H53" s="29"/>
      <c r="I53" s="29"/>
      <c r="J53" s="66"/>
      <c r="K53" s="29"/>
      <c r="L53" s="29"/>
      <c r="M53" s="29"/>
      <c r="N53" s="29"/>
      <c r="O53" s="29"/>
    </row>
    <row r="54" spans="1:15" ht="15.75">
      <c r="A54" s="48"/>
      <c r="B54" s="49"/>
      <c r="C54" s="29"/>
      <c r="D54" s="29"/>
      <c r="E54" s="29"/>
      <c r="F54" s="29"/>
      <c r="G54" s="29"/>
      <c r="H54" s="29"/>
      <c r="I54" s="29"/>
      <c r="J54" s="66"/>
      <c r="K54" s="29"/>
      <c r="L54" s="29"/>
      <c r="M54" s="29"/>
      <c r="N54" s="29"/>
      <c r="O54" s="29"/>
    </row>
    <row r="55" spans="1:15" ht="15.75">
      <c r="A55" s="48"/>
      <c r="B55" s="49"/>
      <c r="C55" s="29"/>
      <c r="D55" s="29"/>
      <c r="E55" s="29"/>
      <c r="F55" s="29"/>
      <c r="G55" s="29"/>
      <c r="H55" s="29"/>
      <c r="I55" s="29"/>
      <c r="J55" s="66"/>
      <c r="K55" s="29"/>
      <c r="L55" s="29"/>
      <c r="M55" s="29"/>
      <c r="N55" s="29"/>
      <c r="O55" s="29"/>
    </row>
    <row r="56" spans="1:15" ht="15.75">
      <c r="A56" s="48"/>
      <c r="B56" s="49"/>
      <c r="C56" s="29"/>
      <c r="D56" s="29"/>
      <c r="E56" s="29"/>
      <c r="F56" s="29"/>
      <c r="G56" s="29"/>
      <c r="H56" s="29"/>
      <c r="I56" s="29"/>
      <c r="J56" s="66"/>
      <c r="K56" s="29"/>
      <c r="L56" s="29"/>
      <c r="M56" s="29"/>
      <c r="N56" s="29"/>
      <c r="O56" s="29"/>
    </row>
    <row r="57" spans="1:15" ht="15.75">
      <c r="A57" s="48"/>
      <c r="B57" s="49"/>
      <c r="C57" s="29"/>
      <c r="D57" s="29"/>
      <c r="E57" s="29"/>
      <c r="F57" s="29"/>
      <c r="G57" s="29"/>
      <c r="H57" s="29"/>
      <c r="I57" s="29"/>
      <c r="J57" s="66"/>
      <c r="K57" s="29"/>
      <c r="L57" s="29"/>
      <c r="M57" s="29"/>
      <c r="N57" s="29"/>
      <c r="O57" s="29"/>
    </row>
    <row r="58" spans="1:15" ht="15.75">
      <c r="A58" s="48"/>
      <c r="B58" s="49"/>
      <c r="C58" s="29"/>
      <c r="D58" s="29"/>
      <c r="E58" s="29"/>
      <c r="F58" s="29"/>
      <c r="G58" s="29"/>
      <c r="H58" s="29"/>
      <c r="I58" s="29"/>
      <c r="J58" s="66"/>
      <c r="K58" s="29"/>
      <c r="L58" s="29"/>
      <c r="M58" s="29"/>
      <c r="N58" s="29"/>
      <c r="O58" s="29"/>
    </row>
    <row r="59" spans="1:15" ht="15.75">
      <c r="A59" s="48"/>
      <c r="B59" s="49"/>
      <c r="C59" s="29"/>
      <c r="D59" s="29"/>
      <c r="E59" s="29"/>
      <c r="F59" s="29"/>
      <c r="G59" s="29"/>
      <c r="H59" s="29"/>
      <c r="I59" s="29"/>
      <c r="J59" s="66"/>
      <c r="K59" s="29"/>
      <c r="L59" s="29"/>
      <c r="M59" s="29"/>
      <c r="N59" s="29"/>
      <c r="O59" s="29"/>
    </row>
    <row r="60" spans="1:15" ht="15.75">
      <c r="A60" s="48"/>
      <c r="B60" s="49"/>
      <c r="C60" s="29"/>
      <c r="D60" s="29"/>
      <c r="E60" s="29"/>
      <c r="F60" s="29"/>
      <c r="G60" s="29"/>
      <c r="H60" s="29"/>
      <c r="I60" s="29"/>
      <c r="J60" s="66"/>
      <c r="K60" s="29"/>
      <c r="L60" s="29"/>
      <c r="M60" s="29"/>
      <c r="N60" s="29"/>
      <c r="O60" s="29"/>
    </row>
    <row r="61" spans="1:15" ht="15.75">
      <c r="A61" s="48"/>
      <c r="B61" s="49"/>
      <c r="C61" s="29"/>
      <c r="D61" s="29"/>
      <c r="E61" s="29"/>
      <c r="F61" s="29"/>
      <c r="G61" s="29"/>
      <c r="H61" s="29"/>
      <c r="I61" s="29"/>
      <c r="J61" s="66"/>
      <c r="K61" s="29"/>
      <c r="L61" s="29"/>
      <c r="M61" s="29"/>
      <c r="N61" s="29"/>
      <c r="O61" s="29"/>
    </row>
    <row r="62" spans="1:15" ht="15.75">
      <c r="A62" s="48"/>
      <c r="B62" s="49"/>
      <c r="C62" s="29"/>
      <c r="D62" s="29"/>
      <c r="E62" s="29"/>
      <c r="F62" s="29"/>
      <c r="G62" s="29"/>
      <c r="H62" s="29"/>
      <c r="I62" s="29"/>
      <c r="J62" s="66"/>
      <c r="K62" s="29"/>
      <c r="L62" s="29"/>
      <c r="M62" s="29"/>
      <c r="N62" s="29"/>
      <c r="O62" s="29"/>
    </row>
    <row r="63" spans="1:15" ht="15.75">
      <c r="A63" s="48"/>
      <c r="B63" s="49"/>
      <c r="C63" s="29"/>
      <c r="D63" s="29"/>
      <c r="E63" s="29"/>
      <c r="F63" s="29"/>
      <c r="G63" s="29"/>
      <c r="H63" s="29"/>
      <c r="I63" s="29"/>
      <c r="J63" s="66"/>
      <c r="K63" s="29"/>
      <c r="L63" s="29"/>
      <c r="M63" s="29"/>
      <c r="N63" s="29"/>
      <c r="O63" s="29"/>
    </row>
    <row r="64" spans="1:15" ht="15.75">
      <c r="A64" s="48"/>
      <c r="B64" s="49"/>
      <c r="C64" s="29"/>
      <c r="D64" s="29"/>
      <c r="E64" s="29"/>
      <c r="F64" s="29"/>
      <c r="G64" s="29"/>
      <c r="H64" s="29"/>
      <c r="I64" s="29"/>
      <c r="J64" s="66"/>
      <c r="K64" s="29"/>
      <c r="L64" s="29"/>
      <c r="M64" s="29"/>
      <c r="N64" s="29"/>
      <c r="O64" s="29"/>
    </row>
    <row r="65" spans="1:15" ht="15.75">
      <c r="A65" s="48"/>
      <c r="B65" s="49"/>
      <c r="C65" s="29"/>
      <c r="D65" s="29"/>
      <c r="E65" s="29"/>
      <c r="F65" s="29"/>
      <c r="G65" s="29"/>
      <c r="H65" s="29"/>
      <c r="I65" s="29"/>
      <c r="J65" s="66"/>
      <c r="K65" s="29"/>
      <c r="L65" s="29"/>
      <c r="M65" s="29"/>
      <c r="N65" s="29"/>
      <c r="O65" s="29"/>
    </row>
    <row r="66" spans="1:15" ht="15.75">
      <c r="A66" s="48"/>
      <c r="B66" s="49"/>
      <c r="C66" s="29"/>
      <c r="D66" s="29"/>
      <c r="E66" s="29"/>
      <c r="F66" s="29"/>
      <c r="G66" s="29"/>
      <c r="H66" s="29"/>
      <c r="I66" s="29"/>
      <c r="J66" s="66"/>
      <c r="K66" s="29"/>
      <c r="L66" s="29"/>
      <c r="M66" s="29"/>
      <c r="N66" s="29"/>
      <c r="O66" s="29"/>
    </row>
    <row r="67" spans="1:15" ht="15.75">
      <c r="A67" s="48"/>
      <c r="B67" s="49"/>
      <c r="C67" s="29"/>
      <c r="D67" s="29"/>
      <c r="E67" s="29"/>
      <c r="F67" s="29"/>
      <c r="G67" s="29"/>
      <c r="H67" s="29"/>
      <c r="I67" s="29"/>
      <c r="J67" s="66"/>
      <c r="K67" s="29"/>
      <c r="L67" s="29"/>
      <c r="M67" s="29"/>
      <c r="N67" s="29"/>
      <c r="O67" s="29"/>
    </row>
    <row r="68" spans="1:15" ht="15.75">
      <c r="A68" s="48"/>
      <c r="B68" s="49"/>
      <c r="C68" s="29"/>
      <c r="D68" s="29"/>
      <c r="E68" s="29"/>
      <c r="F68" s="29"/>
      <c r="G68" s="29"/>
      <c r="H68" s="29"/>
      <c r="I68" s="29"/>
      <c r="J68" s="66"/>
      <c r="K68" s="29"/>
      <c r="L68" s="29"/>
      <c r="M68" s="29"/>
      <c r="N68" s="29"/>
      <c r="O68" s="29"/>
    </row>
    <row r="69" spans="1:15" ht="15.75">
      <c r="A69" s="48"/>
      <c r="B69" s="49"/>
      <c r="C69" s="29"/>
      <c r="D69" s="29"/>
      <c r="E69" s="29"/>
      <c r="F69" s="29"/>
      <c r="G69" s="29"/>
      <c r="H69" s="29"/>
      <c r="I69" s="29"/>
      <c r="J69" s="66"/>
      <c r="K69" s="29"/>
      <c r="L69" s="29"/>
      <c r="M69" s="29"/>
      <c r="N69" s="29"/>
      <c r="O69" s="29"/>
    </row>
    <row r="70" spans="1:15" ht="15.75">
      <c r="A70" s="48"/>
      <c r="B70" s="49"/>
      <c r="C70" s="29"/>
      <c r="D70" s="29"/>
      <c r="E70" s="29"/>
      <c r="F70" s="29"/>
      <c r="G70" s="29"/>
      <c r="H70" s="29"/>
      <c r="I70" s="29"/>
      <c r="J70" s="66"/>
      <c r="K70" s="29"/>
      <c r="L70" s="29"/>
      <c r="M70" s="29"/>
      <c r="N70" s="29"/>
      <c r="O70" s="29"/>
    </row>
    <row r="71" spans="1:15" ht="15.75">
      <c r="A71" s="48"/>
      <c r="B71" s="49"/>
      <c r="C71" s="29"/>
      <c r="D71" s="29"/>
      <c r="E71" s="29"/>
      <c r="F71" s="29"/>
      <c r="G71" s="29"/>
      <c r="H71" s="29"/>
      <c r="I71" s="29"/>
      <c r="J71" s="66"/>
      <c r="K71" s="29"/>
      <c r="L71" s="29"/>
      <c r="M71" s="29"/>
      <c r="N71" s="29"/>
      <c r="O71" s="29"/>
    </row>
    <row r="72" spans="1:15" ht="15.75">
      <c r="A72" s="48"/>
      <c r="B72" s="49"/>
      <c r="C72" s="29"/>
      <c r="D72" s="29"/>
      <c r="E72" s="29"/>
      <c r="F72" s="29"/>
      <c r="G72" s="29"/>
      <c r="H72" s="29"/>
      <c r="I72" s="29"/>
      <c r="J72" s="66"/>
      <c r="K72" s="29"/>
      <c r="L72" s="29"/>
      <c r="M72" s="29"/>
      <c r="N72" s="29"/>
      <c r="O72" s="29"/>
    </row>
    <row r="73" spans="1:15" ht="15.75">
      <c r="A73" s="48"/>
      <c r="B73" s="49"/>
      <c r="C73" s="29"/>
      <c r="D73" s="29"/>
      <c r="E73" s="29"/>
      <c r="F73" s="29"/>
      <c r="G73" s="29"/>
      <c r="H73" s="29"/>
      <c r="I73" s="29"/>
      <c r="J73" s="66"/>
      <c r="K73" s="29"/>
      <c r="L73" s="29"/>
      <c r="M73" s="29"/>
      <c r="N73" s="29"/>
      <c r="O73" s="29"/>
    </row>
    <row r="74" spans="1:15" ht="15.75">
      <c r="A74" s="48"/>
      <c r="B74" s="49"/>
      <c r="C74" s="29"/>
      <c r="D74" s="29"/>
      <c r="E74" s="29"/>
      <c r="F74" s="29"/>
      <c r="G74" s="29"/>
      <c r="H74" s="29"/>
      <c r="I74" s="29"/>
      <c r="J74" s="66"/>
      <c r="K74" s="29"/>
      <c r="L74" s="29"/>
      <c r="M74" s="29"/>
      <c r="N74" s="29"/>
      <c r="O74" s="29"/>
    </row>
    <row r="75" spans="1:15" ht="15.75">
      <c r="A75" s="48"/>
      <c r="B75" s="49"/>
      <c r="C75" s="29"/>
      <c r="D75" s="29"/>
      <c r="E75" s="29"/>
      <c r="F75" s="29"/>
      <c r="G75" s="29"/>
      <c r="H75" s="29"/>
      <c r="I75" s="29"/>
      <c r="J75" s="66"/>
      <c r="K75" s="29"/>
      <c r="L75" s="29"/>
      <c r="M75" s="29"/>
      <c r="N75" s="29"/>
      <c r="O75" s="29"/>
    </row>
    <row r="76" spans="1:15" ht="15.75">
      <c r="A76" s="48"/>
      <c r="B76" s="49"/>
      <c r="C76" s="29"/>
      <c r="D76" s="29"/>
      <c r="E76" s="29"/>
      <c r="F76" s="29"/>
      <c r="G76" s="29"/>
      <c r="H76" s="29"/>
      <c r="I76" s="29"/>
      <c r="J76" s="66"/>
      <c r="K76" s="29"/>
      <c r="L76" s="29"/>
      <c r="M76" s="29"/>
      <c r="N76" s="29"/>
      <c r="O76" s="29"/>
    </row>
    <row r="77" spans="1:15" ht="15.75">
      <c r="A77" s="48"/>
      <c r="B77" s="49"/>
      <c r="C77" s="29"/>
      <c r="D77" s="29"/>
      <c r="E77" s="29"/>
      <c r="F77" s="29"/>
      <c r="G77" s="29"/>
      <c r="H77" s="29"/>
      <c r="I77" s="29"/>
      <c r="J77" s="66"/>
      <c r="K77" s="29"/>
      <c r="L77" s="29"/>
      <c r="M77" s="29"/>
      <c r="N77" s="29"/>
      <c r="O77" s="29"/>
    </row>
    <row r="78" spans="1:15" ht="15.75">
      <c r="A78" s="48"/>
      <c r="B78" s="49"/>
      <c r="C78" s="29"/>
      <c r="D78" s="29"/>
      <c r="E78" s="29"/>
      <c r="F78" s="29"/>
      <c r="G78" s="29"/>
      <c r="H78" s="29"/>
      <c r="I78" s="29"/>
      <c r="J78" s="66"/>
      <c r="K78" s="29"/>
      <c r="L78" s="29"/>
      <c r="M78" s="29"/>
      <c r="N78" s="29"/>
      <c r="O78" s="29"/>
    </row>
    <row r="79" spans="1:15" ht="15.75">
      <c r="A79" s="48"/>
      <c r="B79" s="49"/>
      <c r="C79" s="29"/>
      <c r="D79" s="29"/>
      <c r="E79" s="29"/>
      <c r="F79" s="29"/>
      <c r="G79" s="29"/>
      <c r="H79" s="29"/>
      <c r="I79" s="29"/>
      <c r="J79" s="66"/>
      <c r="K79" s="29"/>
      <c r="L79" s="29"/>
      <c r="M79" s="29"/>
      <c r="N79" s="29"/>
      <c r="O79" s="29"/>
    </row>
    <row r="80" spans="1:15" ht="15.75">
      <c r="A80" s="48"/>
      <c r="B80" s="49"/>
      <c r="C80" s="29"/>
      <c r="D80" s="29"/>
      <c r="E80" s="29"/>
      <c r="F80" s="29"/>
      <c r="G80" s="29"/>
      <c r="H80" s="29"/>
      <c r="I80" s="29"/>
      <c r="J80" s="66"/>
      <c r="K80" s="29"/>
      <c r="L80" s="29"/>
      <c r="M80" s="29"/>
      <c r="N80" s="29"/>
      <c r="O80" s="29"/>
    </row>
    <row r="81" spans="1:15" ht="15.75">
      <c r="A81" s="48"/>
      <c r="B81" s="49"/>
      <c r="C81" s="29"/>
      <c r="D81" s="29"/>
      <c r="E81" s="29"/>
      <c r="F81" s="29"/>
      <c r="G81" s="29"/>
      <c r="H81" s="29"/>
      <c r="I81" s="29"/>
      <c r="J81" s="66"/>
      <c r="K81" s="29"/>
      <c r="L81" s="29"/>
      <c r="M81" s="29"/>
      <c r="N81" s="29"/>
      <c r="O81" s="29"/>
    </row>
    <row r="82" spans="1:15" ht="15.75">
      <c r="A82" s="48"/>
      <c r="B82" s="49"/>
      <c r="C82" s="29"/>
      <c r="D82" s="29"/>
      <c r="E82" s="29"/>
      <c r="F82" s="29"/>
      <c r="G82" s="29"/>
      <c r="H82" s="29"/>
      <c r="I82" s="29"/>
      <c r="J82" s="66"/>
      <c r="K82" s="29"/>
      <c r="L82" s="29"/>
      <c r="M82" s="29"/>
      <c r="N82" s="29"/>
      <c r="O82" s="29"/>
    </row>
    <row r="83" spans="1:15" ht="15.75">
      <c r="A83" s="48"/>
      <c r="B83" s="49"/>
      <c r="C83" s="29"/>
      <c r="D83" s="29"/>
      <c r="E83" s="29"/>
      <c r="F83" s="29"/>
      <c r="G83" s="29"/>
      <c r="H83" s="29"/>
      <c r="I83" s="29"/>
      <c r="J83" s="66"/>
      <c r="K83" s="29"/>
      <c r="L83" s="29"/>
      <c r="M83" s="29"/>
      <c r="N83" s="29"/>
      <c r="O83" s="29"/>
    </row>
    <row r="84" spans="1:15" ht="15.75">
      <c r="A84" s="48"/>
      <c r="B84" s="49"/>
      <c r="C84" s="29"/>
      <c r="D84" s="29"/>
      <c r="E84" s="29"/>
      <c r="F84" s="29"/>
      <c r="G84" s="29"/>
      <c r="H84" s="29"/>
      <c r="I84" s="29"/>
      <c r="J84" s="66"/>
      <c r="K84" s="29"/>
      <c r="L84" s="29"/>
      <c r="M84" s="29"/>
      <c r="N84" s="29"/>
      <c r="O84" s="29"/>
    </row>
    <row r="85" spans="1:15" ht="15.75">
      <c r="A85" s="48"/>
      <c r="B85" s="49"/>
      <c r="C85" s="29"/>
      <c r="D85" s="29"/>
      <c r="E85" s="29"/>
      <c r="F85" s="29"/>
      <c r="G85" s="29"/>
      <c r="H85" s="29"/>
      <c r="I85" s="29"/>
      <c r="J85" s="66"/>
      <c r="K85" s="29"/>
      <c r="L85" s="29"/>
      <c r="M85" s="29"/>
      <c r="N85" s="29"/>
      <c r="O85" s="29"/>
    </row>
    <row r="86" spans="1:15" ht="15.75">
      <c r="A86" s="48"/>
      <c r="B86" s="49"/>
      <c r="C86" s="29"/>
      <c r="D86" s="29"/>
      <c r="E86" s="29"/>
      <c r="F86" s="29"/>
      <c r="G86" s="29"/>
      <c r="H86" s="29"/>
      <c r="I86" s="29"/>
      <c r="J86" s="66"/>
      <c r="K86" s="29"/>
      <c r="L86" s="29"/>
      <c r="M86" s="29"/>
      <c r="N86" s="29"/>
      <c r="O86" s="29"/>
    </row>
    <row r="87" spans="1:15" ht="15.75">
      <c r="A87" s="48"/>
      <c r="B87" s="49"/>
      <c r="C87" s="29"/>
      <c r="D87" s="29"/>
      <c r="E87" s="29"/>
      <c r="F87" s="29"/>
      <c r="G87" s="29"/>
      <c r="H87" s="29"/>
      <c r="I87" s="29"/>
      <c r="J87" s="66"/>
      <c r="K87" s="29"/>
      <c r="L87" s="29"/>
      <c r="M87" s="29"/>
      <c r="N87" s="29"/>
      <c r="O87" s="29"/>
    </row>
    <row r="89" spans="1:15" ht="15.75">
      <c r="A89" s="151"/>
      <c r="B89" s="151"/>
      <c r="C89" s="151"/>
      <c r="D89" s="151"/>
      <c r="E89" s="151"/>
      <c r="F89" s="151"/>
      <c r="G89" s="151"/>
      <c r="H89" s="151"/>
      <c r="I89" s="151"/>
      <c r="J89" s="151"/>
      <c r="K89" s="151"/>
      <c r="L89" s="151"/>
      <c r="M89" s="151"/>
      <c r="N89" s="151"/>
      <c r="O89" s="151"/>
    </row>
  </sheetData>
  <sheetProtection/>
  <mergeCells count="18">
    <mergeCell ref="A3:O3"/>
    <mergeCell ref="A4:O4"/>
    <mergeCell ref="A6:O6"/>
    <mergeCell ref="A7:O7"/>
    <mergeCell ref="A8:O8"/>
    <mergeCell ref="D9:D11"/>
    <mergeCell ref="A9:A11"/>
    <mergeCell ref="G10:I10"/>
    <mergeCell ref="B9:B11"/>
    <mergeCell ref="E9:E10"/>
    <mergeCell ref="A89:O89"/>
    <mergeCell ref="F9:F10"/>
    <mergeCell ref="G9:I9"/>
    <mergeCell ref="J9:K9"/>
    <mergeCell ref="L9:O9"/>
    <mergeCell ref="O10:O11"/>
    <mergeCell ref="J10:K10"/>
    <mergeCell ref="C9:C11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K25:K31 G25:H31">
      <formula1>900</formula1>
    </dataValidation>
  </dataValidations>
  <printOptions/>
  <pageMargins left="0.7" right="0.7" top="0.75" bottom="0.75" header="0.3" footer="0.3"/>
  <pageSetup horizontalDpi="600" verticalDpi="600" orientation="portrait" paperSize="9" scale="3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N41"/>
  <sheetViews>
    <sheetView tabSelected="1" view="pageBreakPreview" zoomScale="69" zoomScaleSheetLayoutView="69" zoomScalePageLayoutView="0" workbookViewId="0" topLeftCell="A10">
      <selection activeCell="Y30" sqref="Y30"/>
    </sheetView>
  </sheetViews>
  <sheetFormatPr defaultColWidth="9.00390625" defaultRowHeight="12.75"/>
  <cols>
    <col min="1" max="1" width="9.00390625" style="1" customWidth="1"/>
    <col min="2" max="2" width="36.875" style="1" customWidth="1"/>
    <col min="3" max="3" width="13.625" style="1" customWidth="1"/>
    <col min="4" max="4" width="14.25390625" style="1" customWidth="1"/>
    <col min="5" max="5" width="11.625" style="1" customWidth="1"/>
    <col min="6" max="6" width="13.25390625" style="1" customWidth="1"/>
    <col min="7" max="7" width="6.875" style="1" customWidth="1"/>
    <col min="8" max="8" width="13.625" style="1" customWidth="1"/>
    <col min="9" max="9" width="6.875" style="1" customWidth="1"/>
    <col min="10" max="10" width="12.75390625" style="1" customWidth="1"/>
    <col min="11" max="11" width="6.875" style="1" customWidth="1"/>
    <col min="12" max="12" width="13.625" style="1" customWidth="1"/>
    <col min="13" max="13" width="6.875" style="1" customWidth="1"/>
    <col min="14" max="23" width="5.75390625" style="1" customWidth="1"/>
    <col min="24" max="16384" width="9.125" style="1" customWidth="1"/>
  </cols>
  <sheetData>
    <row r="1" spans="1:13" ht="18.75">
      <c r="A1" s="25"/>
      <c r="B1" s="26"/>
      <c r="C1" s="26"/>
      <c r="D1" s="27"/>
      <c r="E1" s="27"/>
      <c r="F1" s="28"/>
      <c r="G1" s="28"/>
      <c r="H1" s="28"/>
      <c r="I1" s="28"/>
      <c r="J1" s="28"/>
      <c r="K1" s="28"/>
      <c r="L1" s="29"/>
      <c r="M1" s="29"/>
    </row>
    <row r="2" spans="1:13" ht="15.75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</row>
    <row r="3" spans="1:13" ht="15.75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</row>
    <row r="4" spans="1:13" ht="15.75">
      <c r="A4" s="171" t="s">
        <v>38</v>
      </c>
      <c r="B4" s="171"/>
      <c r="C4" s="171"/>
      <c r="D4" s="171"/>
      <c r="E4" s="171"/>
      <c r="F4" s="171"/>
      <c r="G4" s="171"/>
      <c r="H4" s="171"/>
      <c r="I4" s="171"/>
      <c r="J4" s="171"/>
      <c r="K4" s="171"/>
      <c r="L4" s="32"/>
      <c r="M4" s="32"/>
    </row>
    <row r="5" spans="1:13" ht="15.75">
      <c r="A5" s="172" t="s">
        <v>86</v>
      </c>
      <c r="B5" s="172"/>
      <c r="C5" s="172"/>
      <c r="D5" s="172"/>
      <c r="E5" s="172"/>
      <c r="F5" s="172"/>
      <c r="G5" s="172"/>
      <c r="H5" s="172"/>
      <c r="I5" s="172"/>
      <c r="J5" s="172"/>
      <c r="K5" s="172"/>
      <c r="L5" s="34"/>
      <c r="M5" s="34"/>
    </row>
    <row r="6" spans="1:13" ht="15.75">
      <c r="A6" s="25"/>
      <c r="B6" s="35"/>
      <c r="C6" s="35"/>
      <c r="D6" s="36"/>
      <c r="E6" s="36"/>
      <c r="F6" s="36"/>
      <c r="G6" s="36"/>
      <c r="H6" s="36"/>
      <c r="I6" s="36"/>
      <c r="J6" s="36"/>
      <c r="K6" s="36"/>
      <c r="L6" s="28"/>
      <c r="M6" s="28"/>
    </row>
    <row r="7" spans="1:14" ht="18.75">
      <c r="A7" s="165" t="str">
        <f>'прил.2'!A6</f>
        <v>Обособленное подразделение "АтомЭнергоСбыт" Тверь</v>
      </c>
      <c r="B7" s="165"/>
      <c r="C7" s="165"/>
      <c r="D7" s="165"/>
      <c r="E7" s="165"/>
      <c r="F7" s="165"/>
      <c r="G7" s="165"/>
      <c r="H7" s="165"/>
      <c r="I7" s="165"/>
      <c r="J7" s="165"/>
      <c r="K7" s="165"/>
      <c r="L7" s="37"/>
      <c r="M7" s="37"/>
      <c r="N7" s="6"/>
    </row>
    <row r="8" spans="1:14" ht="15.75">
      <c r="A8" s="163" t="s">
        <v>2</v>
      </c>
      <c r="B8" s="163"/>
      <c r="C8" s="163"/>
      <c r="D8" s="163"/>
      <c r="E8" s="163"/>
      <c r="F8" s="163"/>
      <c r="G8" s="163"/>
      <c r="H8" s="163"/>
      <c r="I8" s="163"/>
      <c r="J8" s="163"/>
      <c r="K8" s="163"/>
      <c r="L8" s="32"/>
      <c r="M8" s="32"/>
      <c r="N8" s="7"/>
    </row>
    <row r="9" spans="1:13" ht="15.75">
      <c r="A9" s="173"/>
      <c r="B9" s="173"/>
      <c r="C9" s="173"/>
      <c r="D9" s="173"/>
      <c r="E9" s="173"/>
      <c r="F9" s="173"/>
      <c r="G9" s="173"/>
      <c r="H9" s="173"/>
      <c r="I9" s="173"/>
      <c r="J9" s="173"/>
      <c r="K9" s="173"/>
      <c r="L9" s="36"/>
      <c r="M9" s="36"/>
    </row>
    <row r="10" spans="1:13" ht="15.75">
      <c r="A10" s="167" t="s">
        <v>3</v>
      </c>
      <c r="B10" s="167" t="s">
        <v>87</v>
      </c>
      <c r="C10" s="167" t="s">
        <v>88</v>
      </c>
      <c r="D10" s="149" t="s">
        <v>89</v>
      </c>
      <c r="E10" s="149"/>
      <c r="F10" s="170"/>
      <c r="G10" s="170"/>
      <c r="H10" s="170"/>
      <c r="I10" s="170"/>
      <c r="J10" s="170"/>
      <c r="K10" s="170"/>
      <c r="L10" s="170"/>
      <c r="M10" s="170"/>
    </row>
    <row r="11" spans="1:13" ht="15.75">
      <c r="A11" s="167"/>
      <c r="B11" s="167"/>
      <c r="C11" s="167"/>
      <c r="D11" s="149"/>
      <c r="E11" s="149"/>
      <c r="F11" s="168" t="s">
        <v>156</v>
      </c>
      <c r="G11" s="168"/>
      <c r="H11" s="168" t="s">
        <v>165</v>
      </c>
      <c r="I11" s="168"/>
      <c r="J11" s="168" t="s">
        <v>207</v>
      </c>
      <c r="K11" s="168"/>
      <c r="L11" s="174" t="s">
        <v>90</v>
      </c>
      <c r="M11" s="174"/>
    </row>
    <row r="12" spans="1:13" ht="15.75">
      <c r="A12" s="167"/>
      <c r="B12" s="168"/>
      <c r="C12" s="168"/>
      <c r="D12" s="168" t="s">
        <v>11</v>
      </c>
      <c r="E12" s="168"/>
      <c r="F12" s="168" t="s">
        <v>11</v>
      </c>
      <c r="G12" s="168"/>
      <c r="H12" s="168" t="s">
        <v>11</v>
      </c>
      <c r="I12" s="168"/>
      <c r="J12" s="168" t="s">
        <v>11</v>
      </c>
      <c r="K12" s="168"/>
      <c r="L12" s="168" t="s">
        <v>11</v>
      </c>
      <c r="M12" s="168"/>
    </row>
    <row r="13" spans="1:13" ht="40.5">
      <c r="A13" s="167"/>
      <c r="B13" s="175"/>
      <c r="C13" s="169"/>
      <c r="D13" s="9" t="s">
        <v>99</v>
      </c>
      <c r="E13" s="9" t="s">
        <v>100</v>
      </c>
      <c r="F13" s="9" t="s">
        <v>99</v>
      </c>
      <c r="G13" s="9" t="s">
        <v>100</v>
      </c>
      <c r="H13" s="9" t="s">
        <v>99</v>
      </c>
      <c r="I13" s="9" t="s">
        <v>100</v>
      </c>
      <c r="J13" s="9" t="s">
        <v>99</v>
      </c>
      <c r="K13" s="9" t="s">
        <v>100</v>
      </c>
      <c r="L13" s="9" t="s">
        <v>99</v>
      </c>
      <c r="M13" s="9" t="s">
        <v>100</v>
      </c>
    </row>
    <row r="14" spans="1:13" ht="15.75">
      <c r="A14" s="8">
        <v>1</v>
      </c>
      <c r="B14" s="73">
        <v>2</v>
      </c>
      <c r="C14" s="8">
        <v>3</v>
      </c>
      <c r="D14" s="112" t="s">
        <v>91</v>
      </c>
      <c r="E14" s="12" t="s">
        <v>92</v>
      </c>
      <c r="F14" s="12" t="s">
        <v>166</v>
      </c>
      <c r="G14" s="12" t="s">
        <v>167</v>
      </c>
      <c r="H14" s="12" t="s">
        <v>97</v>
      </c>
      <c r="I14" s="12" t="s">
        <v>98</v>
      </c>
      <c r="J14" s="12" t="s">
        <v>101</v>
      </c>
      <c r="K14" s="12" t="s">
        <v>102</v>
      </c>
      <c r="L14" s="12" t="s">
        <v>103</v>
      </c>
      <c r="M14" s="12" t="s">
        <v>104</v>
      </c>
    </row>
    <row r="15" spans="1:13" ht="47.25">
      <c r="A15" s="50">
        <v>1</v>
      </c>
      <c r="B15" s="102" t="s">
        <v>146</v>
      </c>
      <c r="C15" s="75"/>
      <c r="D15" s="112"/>
      <c r="E15" s="12"/>
      <c r="F15" s="12"/>
      <c r="G15" s="12"/>
      <c r="H15" s="12"/>
      <c r="I15" s="12"/>
      <c r="J15" s="12"/>
      <c r="K15" s="12"/>
      <c r="L15" s="12"/>
      <c r="M15" s="12"/>
    </row>
    <row r="16" spans="1:13" ht="31.5">
      <c r="A16" s="98" t="str">
        <f>'прил.1'!A14</f>
        <v>1.1.</v>
      </c>
      <c r="B16" s="98" t="str">
        <f>'прил.1'!B14</f>
        <v>Электронная очередь в Нелидовский участок (1 шт.)</v>
      </c>
      <c r="C16" s="129" t="str">
        <f>'прил.1'!C14</f>
        <v>O_ТАЭС.01</v>
      </c>
      <c r="D16" s="132">
        <f>L16</f>
        <v>1</v>
      </c>
      <c r="E16" s="12"/>
      <c r="F16" s="137">
        <v>1</v>
      </c>
      <c r="G16" s="137"/>
      <c r="H16" s="137"/>
      <c r="I16" s="137"/>
      <c r="J16" s="137"/>
      <c r="K16" s="137"/>
      <c r="L16" s="12">
        <f aca="true" t="shared" si="0" ref="L16:L25">F16+H16+J16</f>
        <v>1</v>
      </c>
      <c r="M16" s="12"/>
    </row>
    <row r="17" spans="1:13" ht="31.5">
      <c r="A17" s="98" t="str">
        <f>'прил.1'!A15</f>
        <v>1.2.</v>
      </c>
      <c r="B17" s="98" t="str">
        <f>'прил.1'!B15</f>
        <v>Электронная очередь в Торопецкий участок (1 шт.)</v>
      </c>
      <c r="C17" s="129" t="str">
        <f>'прил.1'!C15</f>
        <v>O_ТАЭС.02</v>
      </c>
      <c r="D17" s="132">
        <f aca="true" t="shared" si="1" ref="D17:D33">L17</f>
        <v>1</v>
      </c>
      <c r="E17" s="12"/>
      <c r="F17" s="137">
        <v>1</v>
      </c>
      <c r="G17" s="137"/>
      <c r="H17" s="137"/>
      <c r="I17" s="137"/>
      <c r="J17" s="137"/>
      <c r="K17" s="137"/>
      <c r="L17" s="12">
        <f t="shared" si="0"/>
        <v>1</v>
      </c>
      <c r="M17" s="12"/>
    </row>
    <row r="18" spans="1:13" ht="31.5">
      <c r="A18" s="98" t="str">
        <f>'прил.1'!A16</f>
        <v>1.3.</v>
      </c>
      <c r="B18" s="98" t="str">
        <f>'прил.1'!B16</f>
        <v>Электронная очередь в Старицкий участок (1 шт.)</v>
      </c>
      <c r="C18" s="129" t="str">
        <f>'прил.1'!C16</f>
        <v>O_ТАЭС.03</v>
      </c>
      <c r="D18" s="132">
        <f t="shared" si="1"/>
        <v>1</v>
      </c>
      <c r="E18" s="12"/>
      <c r="F18" s="137">
        <v>1</v>
      </c>
      <c r="G18" s="137"/>
      <c r="H18" s="137"/>
      <c r="I18" s="137"/>
      <c r="J18" s="137"/>
      <c r="K18" s="137"/>
      <c r="L18" s="12">
        <f t="shared" si="0"/>
        <v>1</v>
      </c>
      <c r="M18" s="12"/>
    </row>
    <row r="19" spans="1:13" ht="31.5">
      <c r="A19" s="98" t="str">
        <f>'прил.1'!A17</f>
        <v>1.4.</v>
      </c>
      <c r="B19" s="98" t="str">
        <f>'прил.1'!B17</f>
        <v>Электронная очередь в Осташковском участке (1 шт.)</v>
      </c>
      <c r="C19" s="129" t="str">
        <f>'прил.1'!C17</f>
        <v>O_ТАЭС.04</v>
      </c>
      <c r="D19" s="132">
        <f t="shared" si="1"/>
        <v>1</v>
      </c>
      <c r="E19" s="12"/>
      <c r="F19" s="137">
        <v>1</v>
      </c>
      <c r="G19" s="137"/>
      <c r="H19" s="137"/>
      <c r="I19" s="137"/>
      <c r="J19" s="137"/>
      <c r="K19" s="137"/>
      <c r="L19" s="12">
        <f t="shared" si="0"/>
        <v>1</v>
      </c>
      <c r="M19" s="12"/>
    </row>
    <row r="20" spans="1:13" ht="31.5">
      <c r="A20" s="98" t="str">
        <f>'прил.1'!A18</f>
        <v>1.5.</v>
      </c>
      <c r="B20" s="98" t="str">
        <f>'прил.1'!B18</f>
        <v>Электронная очередь в Вышневолоцком участке (1 шт.)</v>
      </c>
      <c r="C20" s="129" t="str">
        <f>'прил.1'!C18</f>
        <v>O_ТАЭС.05</v>
      </c>
      <c r="D20" s="132">
        <f t="shared" si="1"/>
        <v>1</v>
      </c>
      <c r="E20" s="12"/>
      <c r="F20" s="137">
        <v>1</v>
      </c>
      <c r="G20" s="137"/>
      <c r="H20" s="137"/>
      <c r="I20" s="137"/>
      <c r="J20" s="137"/>
      <c r="K20" s="137"/>
      <c r="L20" s="12">
        <f t="shared" si="0"/>
        <v>1</v>
      </c>
      <c r="M20" s="12"/>
    </row>
    <row r="21" spans="1:13" ht="31.5">
      <c r="A21" s="98" t="str">
        <f>'прил.1'!A19</f>
        <v>1.6.</v>
      </c>
      <c r="B21" s="98" t="str">
        <f>'прил.1'!B19</f>
        <v>Электронная очередь в Максатихинском участке (1 шт.)</v>
      </c>
      <c r="C21" s="129" t="str">
        <f>'прил.1'!C19</f>
        <v>O_ТАЭС.06</v>
      </c>
      <c r="D21" s="132">
        <f t="shared" si="1"/>
        <v>1</v>
      </c>
      <c r="E21" s="12"/>
      <c r="F21" s="137">
        <v>1</v>
      </c>
      <c r="G21" s="137"/>
      <c r="H21" s="137"/>
      <c r="I21" s="137"/>
      <c r="J21" s="137"/>
      <c r="K21" s="137"/>
      <c r="L21" s="12">
        <f t="shared" si="0"/>
        <v>1</v>
      </c>
      <c r="M21" s="12"/>
    </row>
    <row r="22" spans="1:13" ht="63">
      <c r="A22" s="98" t="str">
        <f>'прил.1'!A20</f>
        <v>1.7.</v>
      </c>
      <c r="B22" s="98" t="str">
        <f>'прил.1'!B20</f>
        <v>Система видеонаблюдения в управление ОП "АтомЭнергоСбыт" Тверь 4 этаж (1 шт.)</v>
      </c>
      <c r="C22" s="129" t="str">
        <f>'прил.1'!C20</f>
        <v>O_ТАЭС.07</v>
      </c>
      <c r="D22" s="132">
        <f t="shared" si="1"/>
        <v>1</v>
      </c>
      <c r="E22" s="12"/>
      <c r="F22" s="137">
        <v>1</v>
      </c>
      <c r="G22" s="137"/>
      <c r="H22" s="137"/>
      <c r="I22" s="137"/>
      <c r="J22" s="137"/>
      <c r="K22" s="137"/>
      <c r="L22" s="12">
        <f t="shared" si="0"/>
        <v>1</v>
      </c>
      <c r="M22" s="12"/>
    </row>
    <row r="23" spans="1:13" ht="31.5">
      <c r="A23" s="98" t="str">
        <f>'прил.1'!A21</f>
        <v>1.8.</v>
      </c>
      <c r="B23" s="98" t="str">
        <f>'прил.1'!B21</f>
        <v>Автомобиль "ГАЗель" фургон цельнометаллический (1 шт.)</v>
      </c>
      <c r="C23" s="129" t="str">
        <f>'прил.1'!C21</f>
        <v>O_ТАЭС.08</v>
      </c>
      <c r="D23" s="132">
        <f t="shared" si="1"/>
        <v>1</v>
      </c>
      <c r="E23" s="12"/>
      <c r="F23" s="137"/>
      <c r="G23" s="137"/>
      <c r="H23" s="137">
        <v>1</v>
      </c>
      <c r="I23" s="137"/>
      <c r="J23" s="137"/>
      <c r="K23" s="137"/>
      <c r="L23" s="12">
        <f t="shared" si="0"/>
        <v>1</v>
      </c>
      <c r="M23" s="12"/>
    </row>
    <row r="24" spans="1:13" ht="31.5">
      <c r="A24" s="98" t="str">
        <f>'прил.1'!A22</f>
        <v>1.9.</v>
      </c>
      <c r="B24" s="98" t="str">
        <f>'прил.1'!B22</f>
        <v>Электронная очередь в Торжокский участок (1 шт.)</v>
      </c>
      <c r="C24" s="129" t="str">
        <f>'прил.1'!C22</f>
        <v>O_ТАЭС.09</v>
      </c>
      <c r="D24" s="132">
        <f t="shared" si="1"/>
        <v>1</v>
      </c>
      <c r="E24" s="12"/>
      <c r="F24" s="137"/>
      <c r="G24" s="137"/>
      <c r="H24" s="137"/>
      <c r="I24" s="137"/>
      <c r="J24" s="137">
        <v>1</v>
      </c>
      <c r="K24" s="137"/>
      <c r="L24" s="12">
        <f t="shared" si="0"/>
        <v>1</v>
      </c>
      <c r="M24" s="12"/>
    </row>
    <row r="25" spans="1:13" ht="31.5">
      <c r="A25" s="98" t="str">
        <f>'прил.1'!A23</f>
        <v>1.10.</v>
      </c>
      <c r="B25" s="98" t="str">
        <f>'прил.1'!B23</f>
        <v>Электронная очередь в Тверской участок (1 шт.)</v>
      </c>
      <c r="C25" s="129" t="str">
        <f>'прил.1'!C23</f>
        <v>O_ТАЭС.10</v>
      </c>
      <c r="D25" s="132">
        <f t="shared" si="1"/>
        <v>1</v>
      </c>
      <c r="E25" s="12"/>
      <c r="F25" s="137"/>
      <c r="G25" s="137"/>
      <c r="H25" s="137"/>
      <c r="I25" s="137"/>
      <c r="J25" s="137">
        <v>1</v>
      </c>
      <c r="K25" s="137"/>
      <c r="L25" s="12">
        <f t="shared" si="0"/>
        <v>1</v>
      </c>
      <c r="M25" s="12"/>
    </row>
    <row r="26" spans="1:13" ht="15.75">
      <c r="A26" s="98" t="str">
        <f>'прил.1'!A24</f>
        <v>1.11.</v>
      </c>
      <c r="B26" s="98" t="str">
        <f>'прил.1'!B24</f>
        <v>Автомобиль Lada Vesta (6 шт.)</v>
      </c>
      <c r="C26" s="129" t="str">
        <f>'прил.1'!C24</f>
        <v>O_ТАЭС.11</v>
      </c>
      <c r="D26" s="132">
        <f t="shared" si="1"/>
        <v>6</v>
      </c>
      <c r="E26" s="8"/>
      <c r="F26" s="137"/>
      <c r="G26" s="137"/>
      <c r="H26" s="137"/>
      <c r="I26" s="137"/>
      <c r="J26" s="137">
        <v>6</v>
      </c>
      <c r="K26" s="137"/>
      <c r="L26" s="8">
        <f>F26+H26+J26</f>
        <v>6</v>
      </c>
      <c r="M26" s="12"/>
    </row>
    <row r="27" spans="1:13" ht="15.75">
      <c r="A27" s="123">
        <v>2</v>
      </c>
      <c r="B27" s="102" t="s">
        <v>147</v>
      </c>
      <c r="C27" s="99"/>
      <c r="D27" s="74"/>
      <c r="E27" s="8"/>
      <c r="F27" s="98"/>
      <c r="G27" s="98"/>
      <c r="H27" s="98"/>
      <c r="I27" s="98"/>
      <c r="J27" s="98"/>
      <c r="K27" s="98"/>
      <c r="L27" s="8"/>
      <c r="M27" s="12"/>
    </row>
    <row r="28" spans="1:13" ht="31.5">
      <c r="A28" s="12" t="str">
        <f>'прил.1'!A26</f>
        <v>2.1</v>
      </c>
      <c r="B28" s="98" t="str">
        <f>'прил.1'!B26</f>
        <v>МФУ Kyocera TASKalfa 2554ci с доп модулями (1 шт.)</v>
      </c>
      <c r="C28" s="140" t="str">
        <f>'прил.1'!C26</f>
        <v>O_ТАЭС.12</v>
      </c>
      <c r="D28" s="74">
        <f t="shared" si="1"/>
        <v>1</v>
      </c>
      <c r="E28" s="8"/>
      <c r="F28" s="137">
        <v>1</v>
      </c>
      <c r="G28" s="137"/>
      <c r="H28" s="137"/>
      <c r="I28" s="137"/>
      <c r="J28" s="137"/>
      <c r="K28" s="98"/>
      <c r="L28" s="8">
        <f aca="true" t="shared" si="2" ref="L28:L33">F28+H28+J28</f>
        <v>1</v>
      </c>
      <c r="M28" s="12"/>
    </row>
    <row r="29" spans="1:13" ht="31.5">
      <c r="A29" s="12" t="str">
        <f>'прил.1'!A27</f>
        <v>2.2</v>
      </c>
      <c r="B29" s="98" t="str">
        <f>'прил.1'!B27</f>
        <v>МФУ Avision AM7640i с доп модулями (8 шт.)</v>
      </c>
      <c r="C29" s="140" t="str">
        <f>'прил.1'!C27</f>
        <v>O_ТАЭС.13</v>
      </c>
      <c r="D29" s="74">
        <f t="shared" si="1"/>
        <v>8</v>
      </c>
      <c r="E29" s="8"/>
      <c r="F29" s="137">
        <v>2</v>
      </c>
      <c r="G29" s="137"/>
      <c r="H29" s="137">
        <v>4</v>
      </c>
      <c r="I29" s="137"/>
      <c r="J29" s="137">
        <v>2</v>
      </c>
      <c r="K29" s="98"/>
      <c r="L29" s="8">
        <f t="shared" si="2"/>
        <v>8</v>
      </c>
      <c r="M29" s="12"/>
    </row>
    <row r="30" spans="1:13" ht="31.5">
      <c r="A30" s="12" t="str">
        <f>'прил.1'!A28</f>
        <v>2.3</v>
      </c>
      <c r="B30" s="98" t="str">
        <f>'прил.1'!B28</f>
        <v>ИБП 15кВА «Штиль» ST3115L (1 шт.)</v>
      </c>
      <c r="C30" s="140" t="str">
        <f>'прил.1'!C28</f>
        <v>O_ТАЭС.14</v>
      </c>
      <c r="D30" s="74">
        <f t="shared" si="1"/>
        <v>1</v>
      </c>
      <c r="E30" s="8"/>
      <c r="F30" s="137">
        <v>1</v>
      </c>
      <c r="G30" s="137"/>
      <c r="H30" s="137"/>
      <c r="I30" s="137"/>
      <c r="J30" s="137"/>
      <c r="K30" s="98"/>
      <c r="L30" s="8">
        <f t="shared" si="2"/>
        <v>1</v>
      </c>
      <c r="M30" s="12"/>
    </row>
    <row r="31" spans="1:13" ht="31.5">
      <c r="A31" s="12" t="str">
        <f>'прил.1'!A29</f>
        <v>2.4</v>
      </c>
      <c r="B31" s="98" t="str">
        <f>'прил.1'!B29</f>
        <v>ИБП 3кВА «Штиль» SR1103L (36 шт.)</v>
      </c>
      <c r="C31" s="140" t="str">
        <f>'прил.1'!C29</f>
        <v>O_ТАЭС.15</v>
      </c>
      <c r="D31" s="74">
        <f t="shared" si="1"/>
        <v>36</v>
      </c>
      <c r="E31" s="8"/>
      <c r="F31" s="137"/>
      <c r="G31" s="137"/>
      <c r="H31" s="137">
        <v>36</v>
      </c>
      <c r="I31" s="137"/>
      <c r="J31" s="137"/>
      <c r="K31" s="98"/>
      <c r="L31" s="8">
        <f t="shared" si="2"/>
        <v>36</v>
      </c>
      <c r="M31" s="12"/>
    </row>
    <row r="32" spans="1:13" ht="31.5">
      <c r="A32" s="12" t="str">
        <f>'прил.1'!A30</f>
        <v>2.5</v>
      </c>
      <c r="B32" s="98" t="str">
        <f>'прил.1'!B30</f>
        <v>ИБП 6кВА «Штиль» SR1106L (6 шт.)</v>
      </c>
      <c r="C32" s="140" t="str">
        <f>'прил.1'!C30</f>
        <v>O_ТАЭС.16</v>
      </c>
      <c r="D32" s="74">
        <f t="shared" si="1"/>
        <v>6</v>
      </c>
      <c r="E32" s="8"/>
      <c r="F32" s="137"/>
      <c r="G32" s="137"/>
      <c r="H32" s="137"/>
      <c r="I32" s="137"/>
      <c r="J32" s="137">
        <v>6</v>
      </c>
      <c r="K32" s="98"/>
      <c r="L32" s="8">
        <f t="shared" si="2"/>
        <v>6</v>
      </c>
      <c r="M32" s="12"/>
    </row>
    <row r="33" spans="1:13" ht="78.75">
      <c r="A33" s="12" t="str">
        <f>'прил.1'!A31</f>
        <v>2.6</v>
      </c>
      <c r="B33" s="98" t="str">
        <f>'прил.1'!B31</f>
        <v>Аппаратно-программный комплекс шифрования "Континент" 3.9,  центр управления системой. Платформа IPCR550 (1 шт.)</v>
      </c>
      <c r="C33" s="140" t="str">
        <f>'прил.1'!C31</f>
        <v>O_ТАЭС.17</v>
      </c>
      <c r="D33" s="74">
        <f t="shared" si="1"/>
        <v>1</v>
      </c>
      <c r="E33" s="8"/>
      <c r="F33" s="137">
        <v>1</v>
      </c>
      <c r="G33" s="137"/>
      <c r="H33" s="137"/>
      <c r="I33" s="137"/>
      <c r="J33" s="137"/>
      <c r="K33" s="98"/>
      <c r="L33" s="8">
        <f t="shared" si="2"/>
        <v>1</v>
      </c>
      <c r="M33" s="12"/>
    </row>
    <row r="34" spans="1:13" ht="15.75">
      <c r="A34" s="12"/>
      <c r="B34" s="105"/>
      <c r="C34" s="122"/>
      <c r="D34" s="74"/>
      <c r="E34" s="8"/>
      <c r="F34" s="98"/>
      <c r="G34" s="98"/>
      <c r="H34" s="98"/>
      <c r="I34" s="98"/>
      <c r="J34" s="98"/>
      <c r="K34" s="98"/>
      <c r="L34" s="8"/>
      <c r="M34" s="12"/>
    </row>
    <row r="35" spans="1:13" ht="47.25">
      <c r="A35" s="123">
        <v>3</v>
      </c>
      <c r="B35" s="102" t="s">
        <v>125</v>
      </c>
      <c r="C35" s="101"/>
      <c r="D35" s="74"/>
      <c r="E35" s="8"/>
      <c r="F35" s="98"/>
      <c r="G35" s="98"/>
      <c r="H35" s="98"/>
      <c r="I35" s="98"/>
      <c r="J35" s="98"/>
      <c r="K35" s="98"/>
      <c r="L35" s="8"/>
      <c r="M35" s="12"/>
    </row>
    <row r="36" spans="1:13" ht="31.5">
      <c r="A36" s="12" t="s">
        <v>152</v>
      </c>
      <c r="B36" s="105" t="str">
        <f>'прил.1'!B33</f>
        <v>Оснащение интеллектуальной системой учета</v>
      </c>
      <c r="C36" s="142" t="str">
        <f>'прил.1'!C33</f>
        <v>O_ТАЭС.18</v>
      </c>
      <c r="D36" s="113">
        <v>3</v>
      </c>
      <c r="E36" s="8"/>
      <c r="F36" s="8">
        <v>1</v>
      </c>
      <c r="G36" s="8"/>
      <c r="H36" s="8">
        <v>1</v>
      </c>
      <c r="I36" s="8"/>
      <c r="J36" s="8">
        <v>1</v>
      </c>
      <c r="K36" s="8"/>
      <c r="L36" s="8">
        <f>F36+H36+J36</f>
        <v>3</v>
      </c>
      <c r="M36" s="12"/>
    </row>
    <row r="38" spans="6:12" ht="15.75">
      <c r="F38" s="133"/>
      <c r="L38" s="133"/>
    </row>
    <row r="41" ht="15.75">
      <c r="H41" s="133"/>
    </row>
  </sheetData>
  <sheetProtection/>
  <mergeCells count="19">
    <mergeCell ref="J11:K11"/>
    <mergeCell ref="A10:A13"/>
    <mergeCell ref="J12:K12"/>
    <mergeCell ref="L11:M11"/>
    <mergeCell ref="F11:G11"/>
    <mergeCell ref="H12:I12"/>
    <mergeCell ref="D12:E12"/>
    <mergeCell ref="F12:G12"/>
    <mergeCell ref="B10:B13"/>
    <mergeCell ref="C10:C13"/>
    <mergeCell ref="D10:E11"/>
    <mergeCell ref="F10:M10"/>
    <mergeCell ref="A4:K4"/>
    <mergeCell ref="A5:K5"/>
    <mergeCell ref="A7:K7"/>
    <mergeCell ref="A8:K8"/>
    <mergeCell ref="A9:K9"/>
    <mergeCell ref="L12:M12"/>
    <mergeCell ref="H11:I11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H26:H36 F26:F36 J26:J36">
      <formula1>900</formula1>
    </dataValidation>
  </dataValidations>
  <printOptions/>
  <pageMargins left="0.7" right="0.7" top="0.75" bottom="0.75" header="0.3" footer="0.3"/>
  <pageSetup horizontalDpi="600" verticalDpi="600" orientation="portrait" paperSize="9" scale="5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93"/>
  <sheetViews>
    <sheetView view="pageBreakPreview" zoomScale="60" zoomScalePageLayoutView="0" workbookViewId="0" topLeftCell="A10">
      <selection activeCell="W24" sqref="W24"/>
    </sheetView>
  </sheetViews>
  <sheetFormatPr defaultColWidth="9.00390625" defaultRowHeight="12.75"/>
  <cols>
    <col min="1" max="1" width="13.25390625" style="1" customWidth="1"/>
    <col min="2" max="2" width="36.00390625" style="1" customWidth="1"/>
    <col min="3" max="3" width="15.875" style="1" customWidth="1"/>
    <col min="4" max="4" width="20.125" style="1" customWidth="1"/>
    <col min="5" max="7" width="19.25390625" style="1" customWidth="1"/>
    <col min="8" max="8" width="17.125" style="1" customWidth="1"/>
    <col min="9" max="12" width="19.25390625" style="1" customWidth="1"/>
    <col min="13" max="13" width="4.75390625" style="1" customWidth="1"/>
    <col min="14" max="14" width="4.25390625" style="1" customWidth="1"/>
    <col min="15" max="15" width="4.375" style="1" customWidth="1"/>
    <col min="16" max="16" width="5.125" style="1" customWidth="1"/>
    <col min="17" max="17" width="5.75390625" style="1" customWidth="1"/>
    <col min="18" max="18" width="6.25390625" style="1" customWidth="1"/>
    <col min="19" max="19" width="6.625" style="1" customWidth="1"/>
    <col min="20" max="20" width="6.25390625" style="1" customWidth="1"/>
    <col min="21" max="22" width="5.75390625" style="1" customWidth="1"/>
    <col min="23" max="23" width="14.75390625" style="1" customWidth="1"/>
    <col min="24" max="33" width="5.75390625" style="1" customWidth="1"/>
    <col min="34" max="16384" width="9.125" style="1" customWidth="1"/>
  </cols>
  <sheetData>
    <row r="1" ht="18.75">
      <c r="K1" s="2" t="s">
        <v>124</v>
      </c>
    </row>
    <row r="4" spans="1:10" ht="15.75">
      <c r="A4" s="171" t="s">
        <v>38</v>
      </c>
      <c r="B4" s="171"/>
      <c r="C4" s="171"/>
      <c r="D4" s="171"/>
      <c r="E4" s="171"/>
      <c r="F4" s="171"/>
      <c r="G4" s="171"/>
      <c r="H4" s="171"/>
      <c r="I4" s="44"/>
      <c r="J4" s="44"/>
    </row>
    <row r="5" spans="1:12" ht="15.75">
      <c r="A5" s="172" t="s">
        <v>109</v>
      </c>
      <c r="B5" s="172"/>
      <c r="C5" s="172"/>
      <c r="D5" s="172"/>
      <c r="E5" s="172"/>
      <c r="F5" s="172"/>
      <c r="G5" s="172"/>
      <c r="H5" s="172"/>
      <c r="I5" s="33"/>
      <c r="J5" s="33"/>
      <c r="K5" s="33"/>
      <c r="L5" s="33"/>
    </row>
    <row r="6" spans="1:12" ht="15.75">
      <c r="A6" s="33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</row>
    <row r="7" spans="1:26" ht="18.75">
      <c r="A7" s="165" t="str">
        <f>'прил.3'!A7</f>
        <v>Обособленное подразделение "АтомЭнергоСбыт" Тверь</v>
      </c>
      <c r="B7" s="162"/>
      <c r="C7" s="162"/>
      <c r="D7" s="162"/>
      <c r="E7" s="162"/>
      <c r="F7" s="162"/>
      <c r="G7" s="162"/>
      <c r="H7" s="162"/>
      <c r="I7" s="18"/>
      <c r="J7" s="18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</row>
    <row r="8" spans="1:25" ht="15.75">
      <c r="A8" s="163" t="s">
        <v>2</v>
      </c>
      <c r="B8" s="163"/>
      <c r="C8" s="163"/>
      <c r="D8" s="163"/>
      <c r="E8" s="163"/>
      <c r="F8" s="163"/>
      <c r="G8" s="163"/>
      <c r="H8" s="163"/>
      <c r="I8" s="19"/>
      <c r="J8" s="19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</row>
    <row r="9" spans="1:23" ht="15.75">
      <c r="A9" s="179"/>
      <c r="B9" s="179"/>
      <c r="C9" s="179"/>
      <c r="D9" s="179"/>
      <c r="E9" s="179"/>
      <c r="F9" s="179"/>
      <c r="G9" s="179"/>
      <c r="H9" s="179"/>
      <c r="I9" s="179"/>
      <c r="J9" s="179"/>
      <c r="K9" s="179"/>
      <c r="L9" s="179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</row>
    <row r="10" spans="1:23" ht="15.75">
      <c r="A10" s="176" t="s">
        <v>3</v>
      </c>
      <c r="B10" s="176" t="s">
        <v>87</v>
      </c>
      <c r="C10" s="176" t="s">
        <v>88</v>
      </c>
      <c r="D10" s="167" t="s">
        <v>108</v>
      </c>
      <c r="E10" s="168"/>
      <c r="F10" s="168"/>
      <c r="G10" s="168"/>
      <c r="H10" s="168"/>
      <c r="I10" s="168"/>
      <c r="J10" s="168"/>
      <c r="K10" s="168"/>
      <c r="L10" s="168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</row>
    <row r="11" spans="1:12" ht="15.75">
      <c r="A11" s="177"/>
      <c r="B11" s="177"/>
      <c r="C11" s="177"/>
      <c r="D11" s="167"/>
      <c r="E11" s="168" t="s">
        <v>156</v>
      </c>
      <c r="F11" s="168"/>
      <c r="G11" s="168" t="s">
        <v>165</v>
      </c>
      <c r="H11" s="168"/>
      <c r="I11" s="168" t="s">
        <v>207</v>
      </c>
      <c r="J11" s="168"/>
      <c r="K11" s="167" t="s">
        <v>90</v>
      </c>
      <c r="L11" s="167"/>
    </row>
    <row r="12" spans="1:12" ht="15.75">
      <c r="A12" s="177"/>
      <c r="B12" s="177"/>
      <c r="C12" s="177"/>
      <c r="D12" s="167"/>
      <c r="E12" s="168" t="s">
        <v>11</v>
      </c>
      <c r="F12" s="168"/>
      <c r="G12" s="168" t="s">
        <v>11</v>
      </c>
      <c r="H12" s="168"/>
      <c r="I12" s="168" t="s">
        <v>11</v>
      </c>
      <c r="J12" s="168"/>
      <c r="K12" s="168" t="s">
        <v>11</v>
      </c>
      <c r="L12" s="168"/>
    </row>
    <row r="13" spans="1:12" ht="31.5">
      <c r="A13" s="177"/>
      <c r="B13" s="177"/>
      <c r="C13" s="177"/>
      <c r="D13" s="167" t="s">
        <v>13</v>
      </c>
      <c r="E13" s="41" t="s">
        <v>105</v>
      </c>
      <c r="F13" s="39" t="s">
        <v>106</v>
      </c>
      <c r="G13" s="41" t="s">
        <v>105</v>
      </c>
      <c r="H13" s="39" t="s">
        <v>106</v>
      </c>
      <c r="I13" s="41" t="s">
        <v>105</v>
      </c>
      <c r="J13" s="39" t="s">
        <v>106</v>
      </c>
      <c r="K13" s="41" t="s">
        <v>105</v>
      </c>
      <c r="L13" s="39" t="s">
        <v>106</v>
      </c>
    </row>
    <row r="14" spans="1:12" ht="65.25">
      <c r="A14" s="178"/>
      <c r="B14" s="178"/>
      <c r="C14" s="178"/>
      <c r="D14" s="167"/>
      <c r="E14" s="9" t="s">
        <v>107</v>
      </c>
      <c r="F14" s="9" t="s">
        <v>107</v>
      </c>
      <c r="G14" s="9" t="s">
        <v>107</v>
      </c>
      <c r="H14" s="9" t="s">
        <v>107</v>
      </c>
      <c r="I14" s="9" t="s">
        <v>107</v>
      </c>
      <c r="J14" s="9" t="s">
        <v>107</v>
      </c>
      <c r="K14" s="9" t="s">
        <v>107</v>
      </c>
      <c r="L14" s="9" t="s">
        <v>107</v>
      </c>
    </row>
    <row r="15" spans="1:12" ht="15.75">
      <c r="A15" s="39">
        <v>1</v>
      </c>
      <c r="B15" s="39">
        <v>2</v>
      </c>
      <c r="C15" s="39">
        <v>3</v>
      </c>
      <c r="D15" s="39">
        <v>4</v>
      </c>
      <c r="E15" s="42" t="s">
        <v>93</v>
      </c>
      <c r="F15" s="42" t="s">
        <v>94</v>
      </c>
      <c r="G15" s="42" t="s">
        <v>95</v>
      </c>
      <c r="H15" s="42" t="s">
        <v>96</v>
      </c>
      <c r="I15" s="42" t="s">
        <v>95</v>
      </c>
      <c r="J15" s="42" t="s">
        <v>96</v>
      </c>
      <c r="K15" s="42" t="s">
        <v>97</v>
      </c>
      <c r="L15" s="42" t="s">
        <v>98</v>
      </c>
    </row>
    <row r="16" spans="1:12" ht="47.25">
      <c r="A16" s="50">
        <v>1</v>
      </c>
      <c r="B16" s="102" t="s">
        <v>146</v>
      </c>
      <c r="C16" s="75"/>
      <c r="D16" s="67"/>
      <c r="E16" s="67"/>
      <c r="F16" s="67"/>
      <c r="G16" s="67"/>
      <c r="H16" s="67"/>
      <c r="I16" s="67"/>
      <c r="J16" s="67"/>
      <c r="K16" s="67"/>
      <c r="L16" s="67"/>
    </row>
    <row r="17" spans="1:12" ht="31.5">
      <c r="A17" s="98" t="str">
        <f>'прил.1'!A14</f>
        <v>1.1.</v>
      </c>
      <c r="B17" s="98" t="str">
        <f>'прил.1'!B14</f>
        <v>Электронная очередь в Нелидовский участок (1 шт.)</v>
      </c>
      <c r="C17" s="129" t="str">
        <f>'прил.1'!C14</f>
        <v>O_ТАЭС.01</v>
      </c>
      <c r="D17" s="134">
        <f>'прил.2'!G14</f>
        <v>0.56236</v>
      </c>
      <c r="E17" s="135">
        <v>0</v>
      </c>
      <c r="F17" s="134">
        <f>'прил.2'!L14</f>
        <v>0.56236</v>
      </c>
      <c r="G17" s="135">
        <v>0</v>
      </c>
      <c r="H17" s="134">
        <f>'прил.2'!M14</f>
        <v>0</v>
      </c>
      <c r="I17" s="135">
        <v>0</v>
      </c>
      <c r="J17" s="134">
        <f>'прил.2'!N14</f>
        <v>0</v>
      </c>
      <c r="K17" s="136">
        <f aca="true" t="shared" si="0" ref="K17:K27">E17+G17+I17</f>
        <v>0</v>
      </c>
      <c r="L17" s="136">
        <f aca="true" t="shared" si="1" ref="L17:L27">J17+H17+F17</f>
        <v>0.56236</v>
      </c>
    </row>
    <row r="18" spans="1:12" ht="31.5">
      <c r="A18" s="98" t="str">
        <f>'прил.1'!A15</f>
        <v>1.2.</v>
      </c>
      <c r="B18" s="98" t="str">
        <f>'прил.1'!B15</f>
        <v>Электронная очередь в Торопецкий участок (1 шт.)</v>
      </c>
      <c r="C18" s="129" t="str">
        <f>'прил.1'!C15</f>
        <v>O_ТАЭС.02</v>
      </c>
      <c r="D18" s="134">
        <f>'прил.2'!G15</f>
        <v>0.46877</v>
      </c>
      <c r="E18" s="135">
        <v>0</v>
      </c>
      <c r="F18" s="134">
        <f>'прил.2'!L15</f>
        <v>0.46876999999999996</v>
      </c>
      <c r="G18" s="135">
        <v>0</v>
      </c>
      <c r="H18" s="134">
        <f>'прил.2'!M15</f>
        <v>0</v>
      </c>
      <c r="I18" s="135">
        <v>0</v>
      </c>
      <c r="J18" s="134">
        <f>'прил.2'!N15</f>
        <v>0</v>
      </c>
      <c r="K18" s="136">
        <f t="shared" si="0"/>
        <v>0</v>
      </c>
      <c r="L18" s="136">
        <f t="shared" si="1"/>
        <v>0.46876999999999996</v>
      </c>
    </row>
    <row r="19" spans="1:12" ht="31.5">
      <c r="A19" s="98" t="str">
        <f>'прил.1'!A16</f>
        <v>1.3.</v>
      </c>
      <c r="B19" s="98" t="str">
        <f>'прил.1'!B16</f>
        <v>Электронная очередь в Старицкий участок (1 шт.)</v>
      </c>
      <c r="C19" s="129" t="str">
        <f>'прил.1'!C16</f>
        <v>O_ТАЭС.03</v>
      </c>
      <c r="D19" s="134">
        <f>'прил.2'!G16</f>
        <v>0.4738</v>
      </c>
      <c r="E19" s="135">
        <v>0</v>
      </c>
      <c r="F19" s="134">
        <f>'прил.2'!L16</f>
        <v>0.4738</v>
      </c>
      <c r="G19" s="135">
        <v>0</v>
      </c>
      <c r="H19" s="134">
        <f>'прил.2'!M16</f>
        <v>0</v>
      </c>
      <c r="I19" s="135">
        <v>0</v>
      </c>
      <c r="J19" s="134">
        <f>'прил.2'!N16</f>
        <v>0</v>
      </c>
      <c r="K19" s="136">
        <f t="shared" si="0"/>
        <v>0</v>
      </c>
      <c r="L19" s="136">
        <f t="shared" si="1"/>
        <v>0.4738</v>
      </c>
    </row>
    <row r="20" spans="1:12" ht="31.5">
      <c r="A20" s="98" t="str">
        <f>'прил.1'!A17</f>
        <v>1.4.</v>
      </c>
      <c r="B20" s="98" t="str">
        <f>'прил.1'!B17</f>
        <v>Электронная очередь в Осташковском участке (1 шт.)</v>
      </c>
      <c r="C20" s="129" t="str">
        <f>'прил.1'!C17</f>
        <v>O_ТАЭС.04</v>
      </c>
      <c r="D20" s="134">
        <f>'прил.2'!G17</f>
        <v>0.52838</v>
      </c>
      <c r="E20" s="135">
        <v>0</v>
      </c>
      <c r="F20" s="134">
        <f>'прил.2'!L17</f>
        <v>0.52838</v>
      </c>
      <c r="G20" s="135">
        <v>0</v>
      </c>
      <c r="H20" s="134">
        <f>'прил.2'!M17</f>
        <v>0</v>
      </c>
      <c r="I20" s="135">
        <v>0</v>
      </c>
      <c r="J20" s="134">
        <f>'прил.2'!N17</f>
        <v>0</v>
      </c>
      <c r="K20" s="136">
        <f t="shared" si="0"/>
        <v>0</v>
      </c>
      <c r="L20" s="136">
        <f t="shared" si="1"/>
        <v>0.52838</v>
      </c>
    </row>
    <row r="21" spans="1:12" ht="31.5">
      <c r="A21" s="98" t="str">
        <f>'прил.1'!A18</f>
        <v>1.5.</v>
      </c>
      <c r="B21" s="98" t="str">
        <f>'прил.1'!B18</f>
        <v>Электронная очередь в Вышневолоцком участке (1 шт.)</v>
      </c>
      <c r="C21" s="129" t="str">
        <f>'прил.1'!C18</f>
        <v>O_ТАЭС.05</v>
      </c>
      <c r="D21" s="134">
        <f>'прил.2'!G18</f>
        <v>0.66642</v>
      </c>
      <c r="E21" s="135">
        <v>0</v>
      </c>
      <c r="F21" s="134">
        <f>'прил.2'!L18</f>
        <v>0.66642</v>
      </c>
      <c r="G21" s="135">
        <v>0</v>
      </c>
      <c r="H21" s="134">
        <f>'прил.2'!M18</f>
        <v>0</v>
      </c>
      <c r="I21" s="135">
        <v>0</v>
      </c>
      <c r="J21" s="134">
        <f>'прил.2'!N18</f>
        <v>0</v>
      </c>
      <c r="K21" s="136">
        <f t="shared" si="0"/>
        <v>0</v>
      </c>
      <c r="L21" s="136">
        <f t="shared" si="1"/>
        <v>0.66642</v>
      </c>
    </row>
    <row r="22" spans="1:12" ht="31.5">
      <c r="A22" s="98" t="str">
        <f>'прил.1'!A19</f>
        <v>1.6.</v>
      </c>
      <c r="B22" s="98" t="str">
        <f>'прил.1'!B19</f>
        <v>Электронная очередь в Максатихинском участке (1 шт.)</v>
      </c>
      <c r="C22" s="129" t="str">
        <f>'прил.1'!C19</f>
        <v>O_ТАЭС.06</v>
      </c>
      <c r="D22" s="134">
        <f>'прил.2'!G19</f>
        <v>0.45835000000000004</v>
      </c>
      <c r="E22" s="135">
        <v>0</v>
      </c>
      <c r="F22" s="134">
        <f>'прил.2'!L19</f>
        <v>0.45835000000000004</v>
      </c>
      <c r="G22" s="135">
        <v>0</v>
      </c>
      <c r="H22" s="134">
        <f>'прил.2'!M19</f>
        <v>0</v>
      </c>
      <c r="I22" s="135">
        <v>0</v>
      </c>
      <c r="J22" s="134">
        <f>'прил.2'!N19</f>
        <v>0</v>
      </c>
      <c r="K22" s="136">
        <f t="shared" si="0"/>
        <v>0</v>
      </c>
      <c r="L22" s="136">
        <f t="shared" si="1"/>
        <v>0.45835000000000004</v>
      </c>
    </row>
    <row r="23" spans="1:12" ht="63">
      <c r="A23" s="98" t="str">
        <f>'прил.1'!A20</f>
        <v>1.7.</v>
      </c>
      <c r="B23" s="98" t="str">
        <f>'прил.1'!B20</f>
        <v>Система видеонаблюдения в управление ОП "АтомЭнергоСбыт" Тверь 4 этаж (1 шт.)</v>
      </c>
      <c r="C23" s="129" t="str">
        <f>'прил.1'!C20</f>
        <v>O_ТАЭС.07</v>
      </c>
      <c r="D23" s="134">
        <f>'прил.2'!G20</f>
        <v>0.7324446942666667</v>
      </c>
      <c r="E23" s="135">
        <v>0</v>
      </c>
      <c r="F23" s="134">
        <f>'прил.2'!L20</f>
        <v>0.7324446916666667</v>
      </c>
      <c r="G23" s="135">
        <v>0</v>
      </c>
      <c r="H23" s="134">
        <f>'прил.2'!M20</f>
        <v>0</v>
      </c>
      <c r="I23" s="135">
        <v>0</v>
      </c>
      <c r="J23" s="134">
        <f>'прил.2'!N20</f>
        <v>0</v>
      </c>
      <c r="K23" s="136">
        <f t="shared" si="0"/>
        <v>0</v>
      </c>
      <c r="L23" s="136">
        <f t="shared" si="1"/>
        <v>0.7324446916666667</v>
      </c>
    </row>
    <row r="24" spans="1:12" ht="31.5">
      <c r="A24" s="98" t="str">
        <f>'прил.1'!A21</f>
        <v>1.8.</v>
      </c>
      <c r="B24" s="98" t="str">
        <f>'прил.1'!B21</f>
        <v>Автомобиль "ГАЗель" фургон цельнометаллический (1 шт.)</v>
      </c>
      <c r="C24" s="129" t="str">
        <f>'прил.1'!C21</f>
        <v>O_ТАЭС.08</v>
      </c>
      <c r="D24" s="134">
        <f>'прил.2'!G21</f>
        <v>2.7742208</v>
      </c>
      <c r="E24" s="135">
        <v>0</v>
      </c>
      <c r="F24" s="134">
        <f>'прил.2'!L21</f>
        <v>0</v>
      </c>
      <c r="G24" s="135">
        <v>0</v>
      </c>
      <c r="H24" s="134">
        <f>'прил.2'!M21</f>
        <v>2.7742208</v>
      </c>
      <c r="I24" s="135">
        <v>0</v>
      </c>
      <c r="J24" s="134">
        <f>'прил.2'!N21</f>
        <v>0</v>
      </c>
      <c r="K24" s="136">
        <f t="shared" si="0"/>
        <v>0</v>
      </c>
      <c r="L24" s="136">
        <f t="shared" si="1"/>
        <v>2.7742208</v>
      </c>
    </row>
    <row r="25" spans="1:12" ht="31.5">
      <c r="A25" s="98" t="str">
        <f>'прил.1'!A22</f>
        <v>1.9.</v>
      </c>
      <c r="B25" s="98" t="str">
        <f>'прил.1'!B22</f>
        <v>Электронная очередь в Торжокский участок (1 шт.)</v>
      </c>
      <c r="C25" s="129" t="str">
        <f>'прил.1'!C22</f>
        <v>O_ТАЭС.09</v>
      </c>
      <c r="D25" s="134">
        <f>'прил.2'!G22</f>
        <v>0.74335</v>
      </c>
      <c r="E25" s="135">
        <v>0</v>
      </c>
      <c r="F25" s="134">
        <f>'прил.2'!L22</f>
        <v>0</v>
      </c>
      <c r="G25" s="135">
        <v>0</v>
      </c>
      <c r="H25" s="134">
        <f>'прил.2'!M22</f>
        <v>0</v>
      </c>
      <c r="I25" s="135">
        <v>0</v>
      </c>
      <c r="J25" s="134">
        <f>'прил.2'!N22</f>
        <v>0.7433500000000001</v>
      </c>
      <c r="K25" s="136">
        <f t="shared" si="0"/>
        <v>0</v>
      </c>
      <c r="L25" s="136">
        <f t="shared" si="1"/>
        <v>0.7433500000000001</v>
      </c>
    </row>
    <row r="26" spans="1:12" ht="31.5">
      <c r="A26" s="98" t="str">
        <f>'прил.1'!A23</f>
        <v>1.10.</v>
      </c>
      <c r="B26" s="98" t="str">
        <f>'прил.1'!B23</f>
        <v>Электронная очередь в Тверской участок (1 шт.)</v>
      </c>
      <c r="C26" s="129" t="str">
        <f>'прил.1'!C23</f>
        <v>O_ТАЭС.10</v>
      </c>
      <c r="D26" s="134">
        <f>'прил.2'!G23</f>
        <v>0.9629399999999999</v>
      </c>
      <c r="E26" s="135">
        <v>0</v>
      </c>
      <c r="F26" s="134">
        <f>'прил.2'!L23</f>
        <v>0</v>
      </c>
      <c r="G26" s="135">
        <v>0</v>
      </c>
      <c r="H26" s="134">
        <f>'прил.2'!M23</f>
        <v>0</v>
      </c>
      <c r="I26" s="135">
        <v>0</v>
      </c>
      <c r="J26" s="134">
        <f>'прил.2'!N23</f>
        <v>0.96294</v>
      </c>
      <c r="K26" s="136">
        <f t="shared" si="0"/>
        <v>0</v>
      </c>
      <c r="L26" s="136">
        <f t="shared" si="1"/>
        <v>0.96294</v>
      </c>
    </row>
    <row r="27" spans="1:12" ht="15.75">
      <c r="A27" s="98" t="str">
        <f>'прил.1'!A24</f>
        <v>1.11.</v>
      </c>
      <c r="B27" s="98" t="str">
        <f>'прил.1'!B24</f>
        <v>Автомобиль Lada Vesta (6 шт.)</v>
      </c>
      <c r="C27" s="129" t="str">
        <f>'прил.1'!C24</f>
        <v>O_ТАЭС.11</v>
      </c>
      <c r="D27" s="134">
        <f>'прил.2'!G24</f>
        <v>8.22729855</v>
      </c>
      <c r="E27" s="135">
        <v>0</v>
      </c>
      <c r="F27" s="134">
        <f>'прил.2'!L24</f>
        <v>0</v>
      </c>
      <c r="G27" s="135">
        <v>0</v>
      </c>
      <c r="H27" s="134">
        <f>'прил.2'!M24</f>
        <v>0</v>
      </c>
      <c r="I27" s="135">
        <v>0</v>
      </c>
      <c r="J27" s="134">
        <f>'прил.2'!N24</f>
        <v>8.22729855</v>
      </c>
      <c r="K27" s="136">
        <f t="shared" si="0"/>
        <v>0</v>
      </c>
      <c r="L27" s="136">
        <f t="shared" si="1"/>
        <v>8.22729855</v>
      </c>
    </row>
    <row r="28" spans="1:12" ht="15.75">
      <c r="A28" s="123">
        <v>2</v>
      </c>
      <c r="B28" s="102" t="s">
        <v>147</v>
      </c>
      <c r="C28" s="99"/>
      <c r="D28" s="67"/>
      <c r="E28" s="67"/>
      <c r="F28" s="67"/>
      <c r="G28" s="67"/>
      <c r="H28" s="67"/>
      <c r="I28" s="67"/>
      <c r="J28" s="67"/>
      <c r="K28" s="67"/>
      <c r="L28" s="67"/>
    </row>
    <row r="29" spans="1:12" ht="31.5">
      <c r="A29" s="98" t="str">
        <f>'прил.1'!A26</f>
        <v>2.1</v>
      </c>
      <c r="B29" s="98" t="str">
        <f>'прил.1'!B26</f>
        <v>МФУ Kyocera TASKalfa 2554ci с доп модулями (1 шт.)</v>
      </c>
      <c r="C29" s="129" t="str">
        <f>'прил.1'!C26</f>
        <v>O_ТАЭС.12</v>
      </c>
      <c r="D29" s="134">
        <f>'прил.2'!G26</f>
        <v>0.41888400000000003</v>
      </c>
      <c r="E29" s="135"/>
      <c r="F29" s="134">
        <f>'прил.2'!L26</f>
        <v>0.41888400000000003</v>
      </c>
      <c r="G29" s="135"/>
      <c r="H29" s="134">
        <f>'прил.2'!M26</f>
        <v>0</v>
      </c>
      <c r="I29" s="135"/>
      <c r="J29" s="134">
        <f>'прил.2'!N26</f>
        <v>0</v>
      </c>
      <c r="K29" s="136"/>
      <c r="L29" s="145">
        <f aca="true" t="shared" si="2" ref="L29:L34">J29+H29+F29</f>
        <v>0.41888400000000003</v>
      </c>
    </row>
    <row r="30" spans="1:12" ht="31.5">
      <c r="A30" s="98" t="str">
        <f>'прил.1'!A27</f>
        <v>2.2</v>
      </c>
      <c r="B30" s="98" t="str">
        <f>'прил.1'!B27</f>
        <v>МФУ Avision AM7640i с доп модулями (8 шт.)</v>
      </c>
      <c r="C30" s="129" t="str">
        <f>'прил.1'!C27</f>
        <v>O_ТАЭС.13</v>
      </c>
      <c r="D30" s="134">
        <f>'прил.2'!G27</f>
        <v>3.4141937666666666</v>
      </c>
      <c r="E30" s="135"/>
      <c r="F30" s="134">
        <f>'прил.2'!L27</f>
        <v>0.8204041166666667</v>
      </c>
      <c r="G30" s="135"/>
      <c r="H30" s="134">
        <f>'прил.2'!M27</f>
        <v>1.7064405666666669</v>
      </c>
      <c r="I30" s="135"/>
      <c r="J30" s="134">
        <f>'прил.2'!N27</f>
        <v>0.8873490833333333</v>
      </c>
      <c r="K30" s="136"/>
      <c r="L30" s="136">
        <f t="shared" si="2"/>
        <v>3.414193766666667</v>
      </c>
    </row>
    <row r="31" spans="1:12" ht="31.5">
      <c r="A31" s="98" t="str">
        <f>'прил.1'!A28</f>
        <v>2.3</v>
      </c>
      <c r="B31" s="98" t="str">
        <f>'прил.1'!B28</f>
        <v>ИБП 15кВА «Штиль» ST3115L (1 шт.)</v>
      </c>
      <c r="C31" s="129" t="str">
        <f>'прил.1'!C28</f>
        <v>O_ТАЭС.14</v>
      </c>
      <c r="D31" s="134">
        <f>'прил.2'!G28</f>
        <v>0.5844578</v>
      </c>
      <c r="E31" s="135"/>
      <c r="F31" s="134">
        <f>'прил.2'!L28</f>
        <v>0.5844578</v>
      </c>
      <c r="G31" s="135"/>
      <c r="H31" s="134">
        <f>'прил.2'!M28</f>
        <v>0</v>
      </c>
      <c r="I31" s="135"/>
      <c r="J31" s="134">
        <f>'прил.2'!N28</f>
        <v>0</v>
      </c>
      <c r="K31" s="136"/>
      <c r="L31" s="136">
        <f t="shared" si="2"/>
        <v>0.5844578</v>
      </c>
    </row>
    <row r="32" spans="1:12" ht="31.5">
      <c r="A32" s="98" t="str">
        <f>'прил.1'!A29</f>
        <v>2.4</v>
      </c>
      <c r="B32" s="98" t="str">
        <f>'прил.1'!B29</f>
        <v>ИБП 3кВА «Штиль» SR1103L (36 шт.)</v>
      </c>
      <c r="C32" s="129" t="str">
        <f>'прил.1'!C29</f>
        <v>O_ТАЭС.15</v>
      </c>
      <c r="D32" s="134">
        <f>'прил.2'!G29</f>
        <v>5.0392419</v>
      </c>
      <c r="E32" s="135"/>
      <c r="F32" s="134">
        <f>'прил.2'!L29</f>
        <v>0</v>
      </c>
      <c r="G32" s="135"/>
      <c r="H32" s="134">
        <f>'прил.2'!M29</f>
        <v>5.0392419</v>
      </c>
      <c r="I32" s="135"/>
      <c r="J32" s="134">
        <f>'прил.2'!N29</f>
        <v>0</v>
      </c>
      <c r="K32" s="136"/>
      <c r="L32" s="136">
        <f t="shared" si="2"/>
        <v>5.0392419</v>
      </c>
    </row>
    <row r="33" spans="1:12" ht="31.5">
      <c r="A33" s="98" t="str">
        <f>'прил.1'!A30</f>
        <v>2.5</v>
      </c>
      <c r="B33" s="98" t="str">
        <f>'прил.1'!B30</f>
        <v>ИБП 6кВА «Штиль» SR1106L (6 шт.)</v>
      </c>
      <c r="C33" s="129" t="str">
        <f>'прил.1'!C30</f>
        <v>O_ТАЭС.16</v>
      </c>
      <c r="D33" s="134">
        <f>'прил.2'!G30</f>
        <v>2.7940582</v>
      </c>
      <c r="E33" s="135"/>
      <c r="F33" s="134">
        <f>'прил.2'!L30</f>
        <v>0</v>
      </c>
      <c r="G33" s="135"/>
      <c r="H33" s="134">
        <f>'прил.2'!M30</f>
        <v>0</v>
      </c>
      <c r="I33" s="135"/>
      <c r="J33" s="134">
        <f>'прил.2'!N30</f>
        <v>2.7940582</v>
      </c>
      <c r="K33" s="136"/>
      <c r="L33" s="136">
        <f t="shared" si="2"/>
        <v>2.7940582</v>
      </c>
    </row>
    <row r="34" spans="1:12" ht="78.75">
      <c r="A34" s="98" t="str">
        <f>'прил.1'!A31</f>
        <v>2.6</v>
      </c>
      <c r="B34" s="98" t="str">
        <f>'прил.1'!B31</f>
        <v>Аппаратно-программный комплекс шифрования "Континент" 3.9,  центр управления системой. Платформа IPCR550 (1 шт.)</v>
      </c>
      <c r="C34" s="129" t="str">
        <f>'прил.1'!C31</f>
        <v>O_ТАЭС.17</v>
      </c>
      <c r="D34" s="134">
        <f>'прил.2'!G31</f>
        <v>0.6347516666666667</v>
      </c>
      <c r="E34" s="135"/>
      <c r="F34" s="134">
        <f>'прил.2'!L31</f>
        <v>0.6347516666666667</v>
      </c>
      <c r="G34" s="135"/>
      <c r="H34" s="134">
        <f>'прил.2'!M31</f>
        <v>0</v>
      </c>
      <c r="I34" s="135"/>
      <c r="J34" s="134">
        <f>'прил.2'!N31</f>
        <v>0</v>
      </c>
      <c r="K34" s="136"/>
      <c r="L34" s="136">
        <f t="shared" si="2"/>
        <v>0.6347516666666667</v>
      </c>
    </row>
    <row r="35" spans="1:12" ht="15.75">
      <c r="A35" s="12"/>
      <c r="B35" s="105"/>
      <c r="C35" s="122"/>
      <c r="D35" s="67"/>
      <c r="E35" s="67"/>
      <c r="F35" s="67"/>
      <c r="G35" s="67"/>
      <c r="H35" s="67"/>
      <c r="I35" s="67"/>
      <c r="J35" s="67"/>
      <c r="K35" s="67"/>
      <c r="L35" s="67"/>
    </row>
    <row r="36" spans="1:12" ht="47.25">
      <c r="A36" s="123">
        <v>3</v>
      </c>
      <c r="B36" s="102" t="s">
        <v>125</v>
      </c>
      <c r="C36" s="101"/>
      <c r="D36" s="67"/>
      <c r="E36" s="67"/>
      <c r="F36" s="67"/>
      <c r="G36" s="67"/>
      <c r="H36" s="67"/>
      <c r="I36" s="67"/>
      <c r="J36" s="67"/>
      <c r="K36" s="135">
        <f>E36+G36+I36</f>
        <v>0</v>
      </c>
      <c r="L36" s="135">
        <f>J36+H36+F36</f>
        <v>0</v>
      </c>
    </row>
    <row r="37" spans="1:12" ht="31.5">
      <c r="A37" s="12" t="s">
        <v>152</v>
      </c>
      <c r="B37" s="105" t="str">
        <f>'прил.1'!B33</f>
        <v>Оснащение интеллектуальной системой учета</v>
      </c>
      <c r="C37" s="143" t="str">
        <f>'прил.1'!C33</f>
        <v>O_ТАЭС.18</v>
      </c>
      <c r="D37" s="135">
        <f>'прил.2'!G34</f>
        <v>388.92083</v>
      </c>
      <c r="E37" s="135"/>
      <c r="F37" s="135">
        <f>'прил.2'!L34</f>
        <v>124.42759166666667</v>
      </c>
      <c r="G37" s="135">
        <v>0</v>
      </c>
      <c r="H37" s="135">
        <f>'прил.2'!M34</f>
        <v>129.65355</v>
      </c>
      <c r="I37" s="135">
        <v>0</v>
      </c>
      <c r="J37" s="135">
        <f>'прил.2'!N34</f>
        <v>134.83969166666665</v>
      </c>
      <c r="K37" s="135">
        <f>E37+G37+I37</f>
        <v>0</v>
      </c>
      <c r="L37" s="135">
        <f>J37+H37+F37</f>
        <v>388.92083333333335</v>
      </c>
    </row>
    <row r="38" spans="1:12" ht="15.75">
      <c r="A38" s="48"/>
      <c r="B38" s="49"/>
      <c r="C38" s="29"/>
      <c r="D38" s="120"/>
      <c r="E38" s="120"/>
      <c r="F38" s="120"/>
      <c r="G38" s="120"/>
      <c r="H38" s="120"/>
      <c r="I38" s="120"/>
      <c r="J38" s="120"/>
      <c r="K38" s="120"/>
      <c r="L38" s="120"/>
    </row>
    <row r="39" spans="1:12" ht="15.75">
      <c r="A39" s="48"/>
      <c r="B39" s="49"/>
      <c r="C39" s="29"/>
      <c r="D39" s="29"/>
      <c r="E39" s="29"/>
      <c r="F39" s="29"/>
      <c r="G39" s="29"/>
      <c r="H39" s="29"/>
      <c r="I39" s="29"/>
      <c r="J39" s="29"/>
      <c r="K39" s="29"/>
      <c r="L39" s="69"/>
    </row>
    <row r="40" spans="1:12" ht="15.75">
      <c r="A40" s="48"/>
      <c r="B40" s="49"/>
      <c r="C40" s="29"/>
      <c r="D40" s="29"/>
      <c r="E40" s="29"/>
      <c r="F40" s="29"/>
      <c r="G40" s="29"/>
      <c r="H40" s="29"/>
      <c r="I40" s="29"/>
      <c r="J40" s="29"/>
      <c r="K40" s="29"/>
      <c r="L40" s="29"/>
    </row>
    <row r="41" spans="1:12" ht="15.75">
      <c r="A41" s="48"/>
      <c r="B41" s="49"/>
      <c r="C41" s="29"/>
      <c r="D41" s="29"/>
      <c r="E41" s="29"/>
      <c r="F41" s="29"/>
      <c r="G41" s="29"/>
      <c r="H41" s="29"/>
      <c r="I41" s="29"/>
      <c r="J41" s="29"/>
      <c r="K41" s="29"/>
      <c r="L41" s="29"/>
    </row>
    <row r="42" spans="1:12" ht="15.75">
      <c r="A42" s="48"/>
      <c r="B42" s="49"/>
      <c r="C42" s="29"/>
      <c r="D42" s="29"/>
      <c r="E42" s="29"/>
      <c r="F42" s="29"/>
      <c r="G42" s="29"/>
      <c r="H42" s="29"/>
      <c r="I42" s="29"/>
      <c r="J42" s="29"/>
      <c r="K42" s="29"/>
      <c r="L42" s="29"/>
    </row>
    <row r="43" spans="1:12" ht="15.75">
      <c r="A43" s="48"/>
      <c r="B43" s="49"/>
      <c r="C43" s="29"/>
      <c r="D43" s="29"/>
      <c r="E43" s="29"/>
      <c r="F43" s="29"/>
      <c r="G43" s="29"/>
      <c r="H43" s="29"/>
      <c r="I43" s="29"/>
      <c r="J43" s="29"/>
      <c r="K43" s="29"/>
      <c r="L43" s="29"/>
    </row>
    <row r="44" spans="1:12" ht="15.75">
      <c r="A44" s="48"/>
      <c r="B44" s="49"/>
      <c r="C44" s="29"/>
      <c r="D44" s="29"/>
      <c r="E44" s="29"/>
      <c r="F44" s="29"/>
      <c r="G44" s="29"/>
      <c r="H44" s="29"/>
      <c r="I44" s="29"/>
      <c r="J44" s="29"/>
      <c r="K44" s="29"/>
      <c r="L44" s="29"/>
    </row>
    <row r="45" spans="1:12" ht="15.75">
      <c r="A45" s="48"/>
      <c r="B45" s="49"/>
      <c r="C45" s="29"/>
      <c r="D45" s="29"/>
      <c r="E45" s="29"/>
      <c r="F45" s="29"/>
      <c r="G45" s="29"/>
      <c r="H45" s="29"/>
      <c r="I45" s="29"/>
      <c r="J45" s="29"/>
      <c r="K45" s="29"/>
      <c r="L45" s="29"/>
    </row>
    <row r="46" spans="1:12" ht="15.75">
      <c r="A46" s="48"/>
      <c r="B46" s="49"/>
      <c r="C46" s="29"/>
      <c r="D46" s="29"/>
      <c r="E46" s="29"/>
      <c r="F46" s="29"/>
      <c r="G46" s="29"/>
      <c r="H46" s="29"/>
      <c r="I46" s="29"/>
      <c r="J46" s="29"/>
      <c r="K46" s="29"/>
      <c r="L46" s="29"/>
    </row>
    <row r="47" spans="1:12" ht="15.75">
      <c r="A47" s="48"/>
      <c r="B47" s="49"/>
      <c r="C47" s="29"/>
      <c r="D47" s="29"/>
      <c r="E47" s="29"/>
      <c r="F47" s="29"/>
      <c r="G47" s="29"/>
      <c r="H47" s="29"/>
      <c r="I47" s="29"/>
      <c r="J47" s="29"/>
      <c r="K47" s="29"/>
      <c r="L47" s="29"/>
    </row>
    <row r="48" spans="1:12" ht="15.75">
      <c r="A48" s="48"/>
      <c r="B48" s="49"/>
      <c r="C48" s="29"/>
      <c r="D48" s="29"/>
      <c r="E48" s="29"/>
      <c r="F48" s="29"/>
      <c r="G48" s="29"/>
      <c r="H48" s="29"/>
      <c r="I48" s="29"/>
      <c r="J48" s="29"/>
      <c r="K48" s="29"/>
      <c r="L48" s="29"/>
    </row>
    <row r="49" spans="1:12" ht="15.75">
      <c r="A49" s="48"/>
      <c r="B49" s="49"/>
      <c r="C49" s="29"/>
      <c r="D49" s="29"/>
      <c r="E49" s="29"/>
      <c r="F49" s="29"/>
      <c r="G49" s="29"/>
      <c r="H49" s="29"/>
      <c r="I49" s="29"/>
      <c r="J49" s="29"/>
      <c r="K49" s="29"/>
      <c r="L49" s="29"/>
    </row>
    <row r="50" spans="1:12" ht="15.75">
      <c r="A50" s="48"/>
      <c r="B50" s="49"/>
      <c r="C50" s="29"/>
      <c r="D50" s="29"/>
      <c r="E50" s="29"/>
      <c r="F50" s="29"/>
      <c r="G50" s="29"/>
      <c r="H50" s="29"/>
      <c r="I50" s="29"/>
      <c r="J50" s="29"/>
      <c r="K50" s="29"/>
      <c r="L50" s="29"/>
    </row>
    <row r="51" spans="1:12" ht="15.75">
      <c r="A51" s="48"/>
      <c r="B51" s="49"/>
      <c r="C51" s="29"/>
      <c r="D51" s="29"/>
      <c r="E51" s="29"/>
      <c r="F51" s="29"/>
      <c r="G51" s="29"/>
      <c r="H51" s="29"/>
      <c r="I51" s="29"/>
      <c r="J51" s="29"/>
      <c r="K51" s="29"/>
      <c r="L51" s="29"/>
    </row>
    <row r="52" spans="1:12" ht="15.75">
      <c r="A52" s="48"/>
      <c r="B52" s="49"/>
      <c r="C52" s="29"/>
      <c r="D52" s="29"/>
      <c r="E52" s="29"/>
      <c r="F52" s="29"/>
      <c r="G52" s="29"/>
      <c r="H52" s="29"/>
      <c r="I52" s="29"/>
      <c r="J52" s="29"/>
      <c r="K52" s="29"/>
      <c r="L52" s="29"/>
    </row>
    <row r="53" spans="1:12" ht="15.75">
      <c r="A53" s="48"/>
      <c r="B53" s="49"/>
      <c r="C53" s="29"/>
      <c r="D53" s="29"/>
      <c r="E53" s="29"/>
      <c r="F53" s="29"/>
      <c r="G53" s="29"/>
      <c r="H53" s="29"/>
      <c r="I53" s="29"/>
      <c r="J53" s="29"/>
      <c r="K53" s="29"/>
      <c r="L53" s="29"/>
    </row>
    <row r="54" spans="1:12" ht="15.75">
      <c r="A54" s="48"/>
      <c r="B54" s="49"/>
      <c r="C54" s="29"/>
      <c r="D54" s="29"/>
      <c r="E54" s="29"/>
      <c r="F54" s="29"/>
      <c r="G54" s="29"/>
      <c r="H54" s="29"/>
      <c r="I54" s="29"/>
      <c r="J54" s="29"/>
      <c r="K54" s="29"/>
      <c r="L54" s="29"/>
    </row>
    <row r="55" spans="1:12" ht="15.75">
      <c r="A55" s="48"/>
      <c r="B55" s="49"/>
      <c r="C55" s="29"/>
      <c r="D55" s="29"/>
      <c r="E55" s="29"/>
      <c r="F55" s="29"/>
      <c r="G55" s="29"/>
      <c r="H55" s="29"/>
      <c r="I55" s="29"/>
      <c r="J55" s="29"/>
      <c r="K55" s="29"/>
      <c r="L55" s="29"/>
    </row>
    <row r="56" spans="1:12" ht="15.75">
      <c r="A56" s="48"/>
      <c r="B56" s="49"/>
      <c r="C56" s="29"/>
      <c r="D56" s="29"/>
      <c r="E56" s="29"/>
      <c r="F56" s="29"/>
      <c r="G56" s="29"/>
      <c r="H56" s="29"/>
      <c r="I56" s="29"/>
      <c r="J56" s="29"/>
      <c r="K56" s="29"/>
      <c r="L56" s="29"/>
    </row>
    <row r="57" spans="1:12" ht="15.75">
      <c r="A57" s="48"/>
      <c r="B57" s="49"/>
      <c r="C57" s="29"/>
      <c r="D57" s="29"/>
      <c r="E57" s="29"/>
      <c r="F57" s="29"/>
      <c r="G57" s="29"/>
      <c r="H57" s="29"/>
      <c r="I57" s="29"/>
      <c r="J57" s="29"/>
      <c r="K57" s="29"/>
      <c r="L57" s="29"/>
    </row>
    <row r="58" spans="1:12" ht="15.75">
      <c r="A58" s="48"/>
      <c r="B58" s="49"/>
      <c r="C58" s="29"/>
      <c r="D58" s="29"/>
      <c r="E58" s="29"/>
      <c r="F58" s="29"/>
      <c r="G58" s="29"/>
      <c r="H58" s="29"/>
      <c r="I58" s="29"/>
      <c r="J58" s="29"/>
      <c r="K58" s="29"/>
      <c r="L58" s="29"/>
    </row>
    <row r="59" spans="1:12" ht="15.75">
      <c r="A59" s="48"/>
      <c r="B59" s="49"/>
      <c r="C59" s="29"/>
      <c r="D59" s="29"/>
      <c r="E59" s="29"/>
      <c r="F59" s="29"/>
      <c r="G59" s="29"/>
      <c r="H59" s="29"/>
      <c r="I59" s="29"/>
      <c r="J59" s="29"/>
      <c r="K59" s="29"/>
      <c r="L59" s="29"/>
    </row>
    <row r="60" spans="1:12" ht="15.75">
      <c r="A60" s="48"/>
      <c r="B60" s="49"/>
      <c r="C60" s="29"/>
      <c r="D60" s="29"/>
      <c r="E60" s="29"/>
      <c r="F60" s="29"/>
      <c r="G60" s="29"/>
      <c r="H60" s="29"/>
      <c r="I60" s="29"/>
      <c r="J60" s="29"/>
      <c r="K60" s="29"/>
      <c r="L60" s="29"/>
    </row>
    <row r="61" spans="1:12" ht="15.75">
      <c r="A61" s="48"/>
      <c r="B61" s="49"/>
      <c r="C61" s="29"/>
      <c r="D61" s="29"/>
      <c r="E61" s="29"/>
      <c r="F61" s="29"/>
      <c r="G61" s="29"/>
      <c r="H61" s="29"/>
      <c r="I61" s="29"/>
      <c r="J61" s="29"/>
      <c r="K61" s="29"/>
      <c r="L61" s="29"/>
    </row>
    <row r="62" spans="1:12" ht="15.75">
      <c r="A62" s="48"/>
      <c r="B62" s="49"/>
      <c r="C62" s="29"/>
      <c r="D62" s="29"/>
      <c r="E62" s="29"/>
      <c r="F62" s="29"/>
      <c r="G62" s="29"/>
      <c r="H62" s="29"/>
      <c r="I62" s="29"/>
      <c r="J62" s="29"/>
      <c r="K62" s="29"/>
      <c r="L62" s="29"/>
    </row>
    <row r="63" spans="1:12" ht="15.75">
      <c r="A63" s="48"/>
      <c r="B63" s="49"/>
      <c r="C63" s="29"/>
      <c r="D63" s="29"/>
      <c r="E63" s="29"/>
      <c r="F63" s="29"/>
      <c r="G63" s="29"/>
      <c r="H63" s="29"/>
      <c r="I63" s="29"/>
      <c r="J63" s="29"/>
      <c r="K63" s="29"/>
      <c r="L63" s="29"/>
    </row>
    <row r="64" spans="1:12" ht="15.75">
      <c r="A64" s="48"/>
      <c r="B64" s="49"/>
      <c r="C64" s="29"/>
      <c r="D64" s="29"/>
      <c r="E64" s="29"/>
      <c r="F64" s="29"/>
      <c r="G64" s="29"/>
      <c r="H64" s="29"/>
      <c r="I64" s="29"/>
      <c r="J64" s="29"/>
      <c r="K64" s="29"/>
      <c r="L64" s="29"/>
    </row>
    <row r="65" spans="1:12" ht="15.75">
      <c r="A65" s="48"/>
      <c r="B65" s="49"/>
      <c r="C65" s="29"/>
      <c r="D65" s="29"/>
      <c r="E65" s="29"/>
      <c r="F65" s="29"/>
      <c r="G65" s="29"/>
      <c r="H65" s="29"/>
      <c r="I65" s="29"/>
      <c r="J65" s="29"/>
      <c r="K65" s="29"/>
      <c r="L65" s="29"/>
    </row>
    <row r="66" spans="1:12" ht="15.75">
      <c r="A66" s="48"/>
      <c r="B66" s="49"/>
      <c r="C66" s="29"/>
      <c r="D66" s="29"/>
      <c r="E66" s="29"/>
      <c r="F66" s="29"/>
      <c r="G66" s="29"/>
      <c r="H66" s="29"/>
      <c r="I66" s="29"/>
      <c r="J66" s="29"/>
      <c r="K66" s="29"/>
      <c r="L66" s="29"/>
    </row>
    <row r="67" spans="1:12" ht="15.75">
      <c r="A67" s="48"/>
      <c r="B67" s="49"/>
      <c r="C67" s="29"/>
      <c r="D67" s="29"/>
      <c r="E67" s="29"/>
      <c r="F67" s="29"/>
      <c r="G67" s="29"/>
      <c r="H67" s="29"/>
      <c r="I67" s="29"/>
      <c r="J67" s="29"/>
      <c r="K67" s="29"/>
      <c r="L67" s="29"/>
    </row>
    <row r="68" spans="1:12" ht="15.75">
      <c r="A68" s="48"/>
      <c r="B68" s="49"/>
      <c r="C68" s="29"/>
      <c r="D68" s="29"/>
      <c r="E68" s="29"/>
      <c r="F68" s="29"/>
      <c r="G68" s="29"/>
      <c r="H68" s="29"/>
      <c r="I68" s="29"/>
      <c r="J68" s="29"/>
      <c r="K68" s="29"/>
      <c r="L68" s="29"/>
    </row>
    <row r="69" spans="1:12" ht="15.75">
      <c r="A69" s="48"/>
      <c r="B69" s="49"/>
      <c r="C69" s="29"/>
      <c r="D69" s="29"/>
      <c r="E69" s="29"/>
      <c r="F69" s="29"/>
      <c r="G69" s="29"/>
      <c r="H69" s="29"/>
      <c r="I69" s="29"/>
      <c r="J69" s="29"/>
      <c r="K69" s="29"/>
      <c r="L69" s="29"/>
    </row>
    <row r="70" spans="1:12" ht="15.75">
      <c r="A70" s="48"/>
      <c r="B70" s="49"/>
      <c r="C70" s="29"/>
      <c r="D70" s="29"/>
      <c r="E70" s="29"/>
      <c r="F70" s="29"/>
      <c r="G70" s="29"/>
      <c r="H70" s="29"/>
      <c r="I70" s="29"/>
      <c r="J70" s="29"/>
      <c r="K70" s="29"/>
      <c r="L70" s="29"/>
    </row>
    <row r="71" spans="1:12" ht="15.75">
      <c r="A71" s="48"/>
      <c r="B71" s="49"/>
      <c r="C71" s="29"/>
      <c r="D71" s="29"/>
      <c r="E71" s="29"/>
      <c r="F71" s="29"/>
      <c r="G71" s="29"/>
      <c r="H71" s="29"/>
      <c r="I71" s="29"/>
      <c r="J71" s="29"/>
      <c r="K71" s="29"/>
      <c r="L71" s="29"/>
    </row>
    <row r="72" spans="1:12" ht="15.75">
      <c r="A72" s="48"/>
      <c r="B72" s="49"/>
      <c r="C72" s="29"/>
      <c r="D72" s="29"/>
      <c r="E72" s="29"/>
      <c r="F72" s="29"/>
      <c r="G72" s="29"/>
      <c r="H72" s="29"/>
      <c r="I72" s="29"/>
      <c r="J72" s="29"/>
      <c r="K72" s="29"/>
      <c r="L72" s="29"/>
    </row>
    <row r="73" spans="1:12" ht="15.75">
      <c r="A73" s="48"/>
      <c r="B73" s="49"/>
      <c r="C73" s="29"/>
      <c r="D73" s="29"/>
      <c r="E73" s="29"/>
      <c r="F73" s="29"/>
      <c r="G73" s="29"/>
      <c r="H73" s="29"/>
      <c r="I73" s="29"/>
      <c r="J73" s="29"/>
      <c r="K73" s="29"/>
      <c r="L73" s="29"/>
    </row>
    <row r="74" spans="1:12" ht="15.75">
      <c r="A74" s="48"/>
      <c r="B74" s="49"/>
      <c r="C74" s="29"/>
      <c r="D74" s="29"/>
      <c r="E74" s="29"/>
      <c r="F74" s="29"/>
      <c r="G74" s="29"/>
      <c r="H74" s="29"/>
      <c r="I74" s="29"/>
      <c r="J74" s="29"/>
      <c r="K74" s="29"/>
      <c r="L74" s="29"/>
    </row>
    <row r="75" spans="1:12" ht="15.75">
      <c r="A75" s="48"/>
      <c r="B75" s="49"/>
      <c r="C75" s="29"/>
      <c r="D75" s="29"/>
      <c r="E75" s="29"/>
      <c r="F75" s="29"/>
      <c r="G75" s="29"/>
      <c r="H75" s="29"/>
      <c r="I75" s="29"/>
      <c r="J75" s="29"/>
      <c r="K75" s="29"/>
      <c r="L75" s="29"/>
    </row>
    <row r="76" spans="1:12" ht="15.75">
      <c r="A76" s="48"/>
      <c r="B76" s="49"/>
      <c r="C76" s="29"/>
      <c r="D76" s="29"/>
      <c r="E76" s="29"/>
      <c r="F76" s="29"/>
      <c r="G76" s="29"/>
      <c r="H76" s="29"/>
      <c r="I76" s="29"/>
      <c r="J76" s="29"/>
      <c r="K76" s="29"/>
      <c r="L76" s="29"/>
    </row>
    <row r="77" spans="1:12" ht="15.75">
      <c r="A77" s="48"/>
      <c r="B77" s="49"/>
      <c r="C77" s="29"/>
      <c r="D77" s="29"/>
      <c r="E77" s="29"/>
      <c r="F77" s="29"/>
      <c r="G77" s="29"/>
      <c r="H77" s="29"/>
      <c r="I77" s="29"/>
      <c r="J77" s="29"/>
      <c r="K77" s="29"/>
      <c r="L77" s="29"/>
    </row>
    <row r="78" spans="1:12" ht="15.75">
      <c r="A78" s="48"/>
      <c r="B78" s="49"/>
      <c r="C78" s="29"/>
      <c r="D78" s="29"/>
      <c r="E78" s="29"/>
      <c r="F78" s="29"/>
      <c r="G78" s="29"/>
      <c r="H78" s="29"/>
      <c r="I78" s="29"/>
      <c r="J78" s="29"/>
      <c r="K78" s="29"/>
      <c r="L78" s="29"/>
    </row>
    <row r="79" spans="1:12" ht="15.75">
      <c r="A79" s="48"/>
      <c r="B79" s="49"/>
      <c r="C79" s="29"/>
      <c r="D79" s="29"/>
      <c r="E79" s="29"/>
      <c r="F79" s="29"/>
      <c r="G79" s="29"/>
      <c r="H79" s="29"/>
      <c r="I79" s="29"/>
      <c r="J79" s="29"/>
      <c r="K79" s="29"/>
      <c r="L79" s="29"/>
    </row>
    <row r="80" spans="1:12" ht="15.75">
      <c r="A80" s="48"/>
      <c r="B80" s="49"/>
      <c r="C80" s="29"/>
      <c r="D80" s="29"/>
      <c r="E80" s="29"/>
      <c r="F80" s="29"/>
      <c r="G80" s="29"/>
      <c r="H80" s="29"/>
      <c r="I80" s="29"/>
      <c r="J80" s="29"/>
      <c r="K80" s="29"/>
      <c r="L80" s="29"/>
    </row>
    <row r="81" spans="1:12" ht="15.75">
      <c r="A81" s="48"/>
      <c r="B81" s="49"/>
      <c r="C81" s="29"/>
      <c r="D81" s="29"/>
      <c r="E81" s="29"/>
      <c r="F81" s="29"/>
      <c r="G81" s="29"/>
      <c r="H81" s="29"/>
      <c r="I81" s="29"/>
      <c r="J81" s="29"/>
      <c r="K81" s="29"/>
      <c r="L81" s="29"/>
    </row>
    <row r="82" spans="1:12" ht="15.75">
      <c r="A82" s="48"/>
      <c r="B82" s="49"/>
      <c r="C82" s="29"/>
      <c r="D82" s="29"/>
      <c r="E82" s="29"/>
      <c r="F82" s="29"/>
      <c r="G82" s="29"/>
      <c r="H82" s="29"/>
      <c r="I82" s="29"/>
      <c r="J82" s="29"/>
      <c r="K82" s="29"/>
      <c r="L82" s="29"/>
    </row>
    <row r="83" spans="1:12" ht="15.75">
      <c r="A83" s="48"/>
      <c r="B83" s="49"/>
      <c r="C83" s="29"/>
      <c r="D83" s="29"/>
      <c r="E83" s="29"/>
      <c r="F83" s="29"/>
      <c r="G83" s="29"/>
      <c r="H83" s="29"/>
      <c r="I83" s="29"/>
      <c r="J83" s="29"/>
      <c r="K83" s="29"/>
      <c r="L83" s="29"/>
    </row>
    <row r="84" spans="1:12" ht="15.75">
      <c r="A84" s="48"/>
      <c r="B84" s="49"/>
      <c r="C84" s="29"/>
      <c r="D84" s="29"/>
      <c r="E84" s="29"/>
      <c r="F84" s="29"/>
      <c r="G84" s="29"/>
      <c r="H84" s="29"/>
      <c r="I84" s="29"/>
      <c r="J84" s="29"/>
      <c r="K84" s="29"/>
      <c r="L84" s="29"/>
    </row>
    <row r="85" spans="1:12" ht="15.75">
      <c r="A85" s="48"/>
      <c r="B85" s="49"/>
      <c r="C85" s="29"/>
      <c r="D85" s="29"/>
      <c r="E85" s="29"/>
      <c r="F85" s="29"/>
      <c r="G85" s="29"/>
      <c r="H85" s="29"/>
      <c r="I85" s="29"/>
      <c r="J85" s="29"/>
      <c r="K85" s="29"/>
      <c r="L85" s="29"/>
    </row>
    <row r="86" spans="1:12" ht="15.75">
      <c r="A86" s="48"/>
      <c r="B86" s="49"/>
      <c r="C86" s="29"/>
      <c r="D86" s="29"/>
      <c r="E86" s="29"/>
      <c r="F86" s="29"/>
      <c r="G86" s="29"/>
      <c r="H86" s="29"/>
      <c r="I86" s="29"/>
      <c r="J86" s="29"/>
      <c r="K86" s="29"/>
      <c r="L86" s="29"/>
    </row>
    <row r="87" spans="1:12" ht="15.75">
      <c r="A87" s="48"/>
      <c r="B87" s="49"/>
      <c r="C87" s="29"/>
      <c r="D87" s="29"/>
      <c r="E87" s="29"/>
      <c r="F87" s="29"/>
      <c r="G87" s="29"/>
      <c r="H87" s="29"/>
      <c r="I87" s="29"/>
      <c r="J87" s="29"/>
      <c r="K87" s="29"/>
      <c r="L87" s="29"/>
    </row>
    <row r="88" spans="1:12" ht="15.75">
      <c r="A88" s="48"/>
      <c r="B88" s="49"/>
      <c r="C88" s="29"/>
      <c r="D88" s="29"/>
      <c r="E88" s="29"/>
      <c r="F88" s="29"/>
      <c r="G88" s="29"/>
      <c r="H88" s="29"/>
      <c r="I88" s="29"/>
      <c r="J88" s="29"/>
      <c r="K88" s="29"/>
      <c r="L88" s="29"/>
    </row>
    <row r="89" spans="1:12" ht="15.75">
      <c r="A89" s="48"/>
      <c r="B89" s="49"/>
      <c r="C89" s="29"/>
      <c r="D89" s="29"/>
      <c r="E89" s="29"/>
      <c r="F89" s="29"/>
      <c r="G89" s="29"/>
      <c r="H89" s="29"/>
      <c r="I89" s="29"/>
      <c r="J89" s="29"/>
      <c r="K89" s="29"/>
      <c r="L89" s="29"/>
    </row>
    <row r="90" spans="1:12" ht="15.75">
      <c r="A90" s="48"/>
      <c r="B90" s="49"/>
      <c r="C90" s="29"/>
      <c r="D90" s="29"/>
      <c r="E90" s="29"/>
      <c r="F90" s="29"/>
      <c r="G90" s="29"/>
      <c r="H90" s="29"/>
      <c r="I90" s="29"/>
      <c r="J90" s="29"/>
      <c r="K90" s="29"/>
      <c r="L90" s="29"/>
    </row>
    <row r="91" spans="1:12" ht="15.75">
      <c r="A91" s="48"/>
      <c r="B91" s="49"/>
      <c r="C91" s="29"/>
      <c r="D91" s="29"/>
      <c r="E91" s="29"/>
      <c r="F91" s="29"/>
      <c r="G91" s="29"/>
      <c r="H91" s="29"/>
      <c r="I91" s="29"/>
      <c r="J91" s="29"/>
      <c r="K91" s="29"/>
      <c r="L91" s="29"/>
    </row>
    <row r="93" spans="1:12" ht="15.75">
      <c r="A93" s="154"/>
      <c r="B93" s="154"/>
      <c r="C93" s="154"/>
      <c r="D93" s="154"/>
      <c r="E93" s="154"/>
      <c r="F93" s="154"/>
      <c r="G93" s="154"/>
      <c r="H93" s="154"/>
      <c r="I93" s="154"/>
      <c r="J93" s="154"/>
      <c r="K93" s="154"/>
      <c r="L93" s="154"/>
    </row>
  </sheetData>
  <sheetProtection/>
  <mergeCells count="20">
    <mergeCell ref="I12:J12"/>
    <mergeCell ref="E12:F12"/>
    <mergeCell ref="I11:J11"/>
    <mergeCell ref="A4:H4"/>
    <mergeCell ref="A5:H5"/>
    <mergeCell ref="A7:H7"/>
    <mergeCell ref="A8:H8"/>
    <mergeCell ref="A9:L9"/>
    <mergeCell ref="K11:L11"/>
    <mergeCell ref="E10:L10"/>
    <mergeCell ref="A93:L93"/>
    <mergeCell ref="C10:C14"/>
    <mergeCell ref="D10:D12"/>
    <mergeCell ref="E11:F11"/>
    <mergeCell ref="G11:H11"/>
    <mergeCell ref="D13:D14"/>
    <mergeCell ref="A10:A14"/>
    <mergeCell ref="B10:B14"/>
    <mergeCell ref="K12:L12"/>
    <mergeCell ref="G12:H12"/>
  </mergeCells>
  <printOptions/>
  <pageMargins left="0.7" right="0.7" top="0.75" bottom="0.75" header="0.3" footer="0.3"/>
  <pageSetup horizontalDpi="600" verticalDpi="600" orientation="portrait" paperSize="9" scale="3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64"/>
  <sheetViews>
    <sheetView view="pageBreakPreview" zoomScale="60" zoomScaleNormal="115" zoomScalePageLayoutView="0" workbookViewId="0" topLeftCell="A1">
      <selection activeCell="J40" sqref="J40"/>
    </sheetView>
  </sheetViews>
  <sheetFormatPr defaultColWidth="83.125" defaultRowHeight="12.75"/>
  <cols>
    <col min="1" max="1" width="10.125" style="93" customWidth="1"/>
    <col min="2" max="2" width="69.375" style="81" customWidth="1"/>
    <col min="3" max="3" width="19.00390625" style="77" customWidth="1"/>
    <col min="4" max="5" width="19.625" style="77" customWidth="1"/>
    <col min="6" max="6" width="20.25390625" style="77" customWidth="1"/>
    <col min="7" max="7" width="25.00390625" style="77" customWidth="1"/>
    <col min="8" max="8" width="21.625" style="77" customWidth="1"/>
    <col min="9" max="254" width="10.25390625" style="77" customWidth="1"/>
    <col min="255" max="255" width="10.125" style="77" customWidth="1"/>
    <col min="256" max="16384" width="83.125" style="77" customWidth="1"/>
  </cols>
  <sheetData>
    <row r="1" spans="1:50" ht="18.75">
      <c r="A1" s="76"/>
      <c r="B1" s="76"/>
      <c r="C1" s="76"/>
      <c r="D1" s="76"/>
      <c r="E1" s="76"/>
      <c r="F1" s="2" t="s">
        <v>154</v>
      </c>
      <c r="H1" s="76"/>
      <c r="I1" s="76"/>
      <c r="J1" s="76"/>
      <c r="K1" s="76"/>
      <c r="L1" s="76"/>
      <c r="M1" s="76"/>
      <c r="N1" s="76"/>
      <c r="O1" s="1"/>
      <c r="P1" s="1"/>
      <c r="Q1" s="1"/>
      <c r="R1" s="1"/>
      <c r="S1" s="1"/>
      <c r="T1" s="1"/>
      <c r="U1" s="76"/>
      <c r="V1" s="1"/>
      <c r="W1" s="1"/>
      <c r="X1" s="1"/>
      <c r="Y1" s="76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76"/>
      <c r="AK1" s="76"/>
      <c r="AL1" s="76"/>
      <c r="AM1" s="76"/>
      <c r="AN1" s="76"/>
      <c r="AO1" s="76"/>
      <c r="AP1" s="76"/>
      <c r="AR1" s="76"/>
      <c r="AS1" s="76"/>
      <c r="AT1" s="76"/>
      <c r="AU1" s="76"/>
      <c r="AV1" s="76"/>
      <c r="AW1" s="76"/>
      <c r="AX1" s="76"/>
    </row>
    <row r="2" spans="1:50" ht="18.75">
      <c r="A2" s="76"/>
      <c r="B2" s="76"/>
      <c r="C2" s="76"/>
      <c r="D2" s="76"/>
      <c r="E2" s="76"/>
      <c r="F2" s="3" t="s">
        <v>153</v>
      </c>
      <c r="H2" s="76"/>
      <c r="I2" s="76"/>
      <c r="J2" s="76"/>
      <c r="K2" s="76"/>
      <c r="L2" s="76"/>
      <c r="M2" s="76"/>
      <c r="N2" s="76"/>
      <c r="O2" s="1"/>
      <c r="P2" s="1"/>
      <c r="Q2" s="1"/>
      <c r="R2" s="1"/>
      <c r="S2" s="1"/>
      <c r="T2" s="1"/>
      <c r="U2" s="76"/>
      <c r="V2" s="1"/>
      <c r="W2" s="1"/>
      <c r="X2" s="1"/>
      <c r="Y2" s="76"/>
      <c r="Z2" s="76"/>
      <c r="AA2" s="76"/>
      <c r="AB2" s="76"/>
      <c r="AC2" s="76"/>
      <c r="AD2" s="76"/>
      <c r="AE2" s="76"/>
      <c r="AF2" s="76"/>
      <c r="AG2" s="76"/>
      <c r="AH2" s="76"/>
      <c r="AI2" s="76"/>
      <c r="AJ2" s="76"/>
      <c r="AK2" s="76"/>
      <c r="AL2" s="76"/>
      <c r="AM2" s="76"/>
      <c r="AN2" s="76"/>
      <c r="AO2" s="76"/>
      <c r="AP2" s="76"/>
      <c r="AR2" s="76"/>
      <c r="AS2" s="76"/>
      <c r="AT2" s="76"/>
      <c r="AU2" s="76"/>
      <c r="AV2" s="76"/>
      <c r="AW2" s="76"/>
      <c r="AX2" s="76"/>
    </row>
    <row r="3" spans="1:50" ht="18.75">
      <c r="A3" s="76"/>
      <c r="B3" s="76"/>
      <c r="C3" s="76"/>
      <c r="D3" s="76"/>
      <c r="E3" s="76"/>
      <c r="F3" s="3"/>
      <c r="H3" s="76"/>
      <c r="I3" s="76"/>
      <c r="J3" s="76"/>
      <c r="K3" s="76"/>
      <c r="L3" s="76"/>
      <c r="M3" s="76"/>
      <c r="N3" s="76"/>
      <c r="O3" s="1"/>
      <c r="P3" s="1"/>
      <c r="Q3" s="1"/>
      <c r="R3" s="1"/>
      <c r="S3" s="1"/>
      <c r="T3" s="1"/>
      <c r="U3" s="76"/>
      <c r="V3" s="1"/>
      <c r="W3" s="1"/>
      <c r="X3" s="1"/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R3" s="76"/>
      <c r="AS3" s="76"/>
      <c r="AT3" s="76"/>
      <c r="AU3" s="76"/>
      <c r="AV3" s="76"/>
      <c r="AW3" s="76"/>
      <c r="AX3" s="76"/>
    </row>
    <row r="4" spans="1:50" ht="18.75">
      <c r="A4" s="76"/>
      <c r="B4" s="76"/>
      <c r="C4" s="76"/>
      <c r="D4" s="76"/>
      <c r="E4" s="76"/>
      <c r="F4" s="78"/>
      <c r="H4" s="76"/>
      <c r="I4" s="76"/>
      <c r="J4" s="76"/>
      <c r="K4" s="76"/>
      <c r="L4" s="76"/>
      <c r="M4" s="76"/>
      <c r="N4" s="76"/>
      <c r="O4" s="1"/>
      <c r="P4" s="1"/>
      <c r="Q4" s="1"/>
      <c r="R4" s="1"/>
      <c r="S4" s="1"/>
      <c r="T4" s="1"/>
      <c r="U4" s="76"/>
      <c r="V4" s="1"/>
      <c r="W4" s="1"/>
      <c r="X4" s="1"/>
      <c r="Y4" s="76"/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/>
      <c r="AK4" s="76"/>
      <c r="AL4" s="76"/>
      <c r="AM4" s="76"/>
      <c r="AN4" s="76"/>
      <c r="AO4" s="76"/>
      <c r="AP4" s="76"/>
      <c r="AR4" s="76"/>
      <c r="AS4" s="76"/>
      <c r="AT4" s="76"/>
      <c r="AU4" s="76"/>
      <c r="AV4" s="76"/>
      <c r="AW4" s="76"/>
      <c r="AX4" s="76"/>
    </row>
    <row r="5" spans="1:50" ht="15.75">
      <c r="A5" s="188" t="s">
        <v>38</v>
      </c>
      <c r="B5" s="188"/>
      <c r="C5" s="188"/>
      <c r="D5" s="188"/>
      <c r="E5" s="188"/>
      <c r="F5" s="188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  <c r="Z5" s="79"/>
      <c r="AA5" s="79"/>
      <c r="AB5" s="79"/>
      <c r="AC5" s="79"/>
      <c r="AD5" s="79"/>
      <c r="AE5" s="79"/>
      <c r="AF5" s="79"/>
      <c r="AG5" s="79"/>
      <c r="AH5" s="79"/>
      <c r="AI5" s="79"/>
      <c r="AJ5" s="79"/>
      <c r="AK5" s="79"/>
      <c r="AL5" s="79"/>
      <c r="AM5" s="79"/>
      <c r="AN5" s="79"/>
      <c r="AO5" s="79"/>
      <c r="AP5" s="79"/>
      <c r="AQ5" s="79"/>
      <c r="AR5" s="79"/>
      <c r="AS5" s="79"/>
      <c r="AT5" s="79"/>
      <c r="AU5" s="79"/>
      <c r="AV5" s="79"/>
      <c r="AW5" s="79"/>
      <c r="AX5" s="79"/>
    </row>
    <row r="6" spans="1:50" ht="15.75">
      <c r="A6" s="189" t="s">
        <v>127</v>
      </c>
      <c r="B6" s="189"/>
      <c r="C6" s="189"/>
      <c r="D6" s="189"/>
      <c r="E6" s="189"/>
      <c r="F6" s="189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80"/>
      <c r="AH6" s="80"/>
      <c r="AI6" s="80"/>
      <c r="AJ6" s="80"/>
      <c r="AK6" s="80"/>
      <c r="AL6" s="80"/>
      <c r="AM6" s="80"/>
      <c r="AN6" s="80"/>
      <c r="AO6" s="80"/>
      <c r="AP6" s="80"/>
      <c r="AQ6" s="80"/>
      <c r="AR6" s="76"/>
      <c r="AS6" s="76"/>
      <c r="AT6" s="76"/>
      <c r="AU6" s="76"/>
      <c r="AV6" s="76"/>
      <c r="AW6" s="76"/>
      <c r="AX6" s="76"/>
    </row>
    <row r="7" spans="1:6" ht="15.75">
      <c r="A7" s="183" t="str">
        <f>'прил.4'!A7</f>
        <v>Обособленное подразделение "АтомЭнергоСбыт" Тверь</v>
      </c>
      <c r="B7" s="183"/>
      <c r="C7" s="183"/>
      <c r="D7" s="183"/>
      <c r="E7" s="183"/>
      <c r="F7" s="183"/>
    </row>
    <row r="8" spans="1:6" ht="18.75">
      <c r="A8" s="190"/>
      <c r="B8" s="190"/>
      <c r="C8" s="190"/>
      <c r="D8" s="190"/>
      <c r="E8" s="190"/>
      <c r="F8" s="190"/>
    </row>
    <row r="9" spans="1:6" ht="15.75">
      <c r="A9" s="191" t="s">
        <v>2</v>
      </c>
      <c r="B9" s="191"/>
      <c r="C9" s="191"/>
      <c r="D9" s="191"/>
      <c r="E9" s="191"/>
      <c r="F9" s="191"/>
    </row>
    <row r="10" spans="1:6" ht="15.75">
      <c r="A10" s="192"/>
      <c r="B10" s="192"/>
      <c r="C10" s="192"/>
      <c r="D10" s="192"/>
      <c r="E10" s="192"/>
      <c r="F10" s="192"/>
    </row>
    <row r="11" spans="1:31" ht="15.75">
      <c r="A11" s="183" t="s">
        <v>128</v>
      </c>
      <c r="B11" s="183"/>
      <c r="C11" s="183"/>
      <c r="D11" s="183"/>
      <c r="E11" s="183"/>
      <c r="F11" s="183"/>
      <c r="K11" s="81"/>
      <c r="P11" s="81"/>
      <c r="U11" s="81"/>
      <c r="Z11" s="81"/>
      <c r="AE11" s="81"/>
    </row>
    <row r="12" spans="1:6" ht="15.75">
      <c r="A12" s="184" t="s">
        <v>129</v>
      </c>
      <c r="B12" s="184"/>
      <c r="C12" s="184"/>
      <c r="D12" s="184"/>
      <c r="E12" s="184"/>
      <c r="F12" s="184"/>
    </row>
    <row r="13" spans="1:30" ht="15.75">
      <c r="A13" s="77"/>
      <c r="B13" s="77"/>
      <c r="F13" s="82" t="s">
        <v>39</v>
      </c>
      <c r="Z13" s="83"/>
      <c r="AA13" s="83"/>
      <c r="AB13" s="83"/>
      <c r="AC13" s="83"/>
      <c r="AD13" s="83"/>
    </row>
    <row r="14" spans="1:30" ht="15.75">
      <c r="A14" s="185" t="s">
        <v>40</v>
      </c>
      <c r="B14" s="186" t="s">
        <v>41</v>
      </c>
      <c r="C14" s="84" t="s">
        <v>156</v>
      </c>
      <c r="D14" s="84" t="s">
        <v>165</v>
      </c>
      <c r="E14" s="84" t="s">
        <v>207</v>
      </c>
      <c r="F14" s="84" t="s">
        <v>42</v>
      </c>
      <c r="Z14" s="83"/>
      <c r="AA14" s="83"/>
      <c r="AB14" s="83"/>
      <c r="AC14" s="83"/>
      <c r="AD14" s="83"/>
    </row>
    <row r="15" spans="1:6" ht="15.75">
      <c r="A15" s="185"/>
      <c r="B15" s="186"/>
      <c r="C15" s="85" t="s">
        <v>43</v>
      </c>
      <c r="D15" s="85" t="s">
        <v>43</v>
      </c>
      <c r="E15" s="85" t="s">
        <v>43</v>
      </c>
      <c r="F15" s="85" t="s">
        <v>11</v>
      </c>
    </row>
    <row r="16" spans="1:6" ht="15.75">
      <c r="A16" s="86">
        <v>1</v>
      </c>
      <c r="B16" s="87">
        <v>2</v>
      </c>
      <c r="C16" s="86" t="s">
        <v>44</v>
      </c>
      <c r="D16" s="86" t="s">
        <v>45</v>
      </c>
      <c r="E16" s="86" t="s">
        <v>130</v>
      </c>
      <c r="F16" s="86" t="s">
        <v>46</v>
      </c>
    </row>
    <row r="17" spans="1:256" ht="15.75">
      <c r="A17" s="187" t="s">
        <v>47</v>
      </c>
      <c r="B17" s="187"/>
      <c r="C17" s="114">
        <f>'прил.1'!K34</f>
        <v>156.30032072999998</v>
      </c>
      <c r="D17" s="114">
        <f>'прил.1'!P34</f>
        <v>167.00814392</v>
      </c>
      <c r="E17" s="114">
        <f>'прил.1'!U34</f>
        <v>177.80436699999998</v>
      </c>
      <c r="F17" s="114">
        <f>F18</f>
        <v>501.11283165</v>
      </c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  <c r="T17" s="88"/>
      <c r="U17" s="88"/>
      <c r="V17" s="88"/>
      <c r="W17" s="88"/>
      <c r="X17" s="88"/>
      <c r="Y17" s="88"/>
      <c r="Z17" s="88"/>
      <c r="AA17" s="88"/>
      <c r="AB17" s="88"/>
      <c r="AC17" s="88"/>
      <c r="AD17" s="88"/>
      <c r="AE17" s="88"/>
      <c r="AF17" s="88"/>
      <c r="AG17" s="88"/>
      <c r="AH17" s="88"/>
      <c r="AI17" s="88"/>
      <c r="AJ17" s="88"/>
      <c r="AK17" s="88"/>
      <c r="AL17" s="88"/>
      <c r="AM17" s="88"/>
      <c r="AN17" s="88"/>
      <c r="AO17" s="88"/>
      <c r="AP17" s="88"/>
      <c r="AQ17" s="88"/>
      <c r="AR17" s="88"/>
      <c r="AS17" s="88"/>
      <c r="AT17" s="88"/>
      <c r="AU17" s="88"/>
      <c r="AV17" s="88"/>
      <c r="AW17" s="88"/>
      <c r="AX17" s="88"/>
      <c r="AY17" s="88"/>
      <c r="AZ17" s="88"/>
      <c r="BA17" s="88"/>
      <c r="BB17" s="88"/>
      <c r="BC17" s="88"/>
      <c r="BD17" s="88"/>
      <c r="BE17" s="88"/>
      <c r="BF17" s="88"/>
      <c r="BG17" s="88"/>
      <c r="BH17" s="88"/>
      <c r="BI17" s="88"/>
      <c r="BJ17" s="88"/>
      <c r="BK17" s="88"/>
      <c r="BL17" s="88"/>
      <c r="BM17" s="88"/>
      <c r="BN17" s="88"/>
      <c r="BO17" s="88"/>
      <c r="BP17" s="88"/>
      <c r="BQ17" s="88"/>
      <c r="BR17" s="88"/>
      <c r="BS17" s="88"/>
      <c r="BT17" s="88"/>
      <c r="BU17" s="88"/>
      <c r="BV17" s="88"/>
      <c r="BW17" s="88"/>
      <c r="BX17" s="88"/>
      <c r="BY17" s="88"/>
      <c r="BZ17" s="88"/>
      <c r="CA17" s="88"/>
      <c r="CB17" s="88"/>
      <c r="CC17" s="88"/>
      <c r="CD17" s="88"/>
      <c r="CE17" s="88"/>
      <c r="CF17" s="88"/>
      <c r="CG17" s="88"/>
      <c r="CH17" s="88"/>
      <c r="CI17" s="88"/>
      <c r="CJ17" s="88"/>
      <c r="CK17" s="88"/>
      <c r="CL17" s="88"/>
      <c r="CM17" s="88"/>
      <c r="CN17" s="88"/>
      <c r="CO17" s="88"/>
      <c r="CP17" s="88"/>
      <c r="CQ17" s="88"/>
      <c r="CR17" s="88"/>
      <c r="CS17" s="88"/>
      <c r="CT17" s="88"/>
      <c r="CU17" s="88"/>
      <c r="CV17" s="88"/>
      <c r="CW17" s="88"/>
      <c r="CX17" s="88"/>
      <c r="CY17" s="88"/>
      <c r="CZ17" s="88"/>
      <c r="DA17" s="88"/>
      <c r="DB17" s="88"/>
      <c r="DC17" s="88"/>
      <c r="DD17" s="88"/>
      <c r="DE17" s="88"/>
      <c r="DF17" s="88"/>
      <c r="DG17" s="88"/>
      <c r="DH17" s="88"/>
      <c r="DI17" s="88"/>
      <c r="DJ17" s="88"/>
      <c r="DK17" s="88"/>
      <c r="DL17" s="88"/>
      <c r="DM17" s="88"/>
      <c r="DN17" s="88"/>
      <c r="DO17" s="88"/>
      <c r="DP17" s="88"/>
      <c r="DQ17" s="88"/>
      <c r="DR17" s="88"/>
      <c r="DS17" s="88"/>
      <c r="DT17" s="88"/>
      <c r="DU17" s="88"/>
      <c r="DV17" s="88"/>
      <c r="DW17" s="88"/>
      <c r="DX17" s="88"/>
      <c r="DY17" s="88"/>
      <c r="DZ17" s="88"/>
      <c r="EA17" s="88"/>
      <c r="EB17" s="88"/>
      <c r="EC17" s="88"/>
      <c r="ED17" s="88"/>
      <c r="EE17" s="88"/>
      <c r="EF17" s="88"/>
      <c r="EG17" s="88"/>
      <c r="EH17" s="88"/>
      <c r="EI17" s="88"/>
      <c r="EJ17" s="88"/>
      <c r="EK17" s="88"/>
      <c r="EL17" s="88"/>
      <c r="EM17" s="88"/>
      <c r="EN17" s="88"/>
      <c r="EO17" s="88"/>
      <c r="EP17" s="88"/>
      <c r="EQ17" s="88"/>
      <c r="ER17" s="88"/>
      <c r="ES17" s="88"/>
      <c r="ET17" s="88"/>
      <c r="EU17" s="88"/>
      <c r="EV17" s="88"/>
      <c r="EW17" s="88"/>
      <c r="EX17" s="88"/>
      <c r="EY17" s="88"/>
      <c r="EZ17" s="88"/>
      <c r="FA17" s="88"/>
      <c r="FB17" s="88"/>
      <c r="FC17" s="88"/>
      <c r="FD17" s="88"/>
      <c r="FE17" s="88"/>
      <c r="FF17" s="88"/>
      <c r="FG17" s="88"/>
      <c r="FH17" s="88"/>
      <c r="FI17" s="88"/>
      <c r="FJ17" s="88"/>
      <c r="FK17" s="88"/>
      <c r="FL17" s="88"/>
      <c r="FM17" s="88"/>
      <c r="FN17" s="88"/>
      <c r="FO17" s="88"/>
      <c r="FP17" s="88"/>
      <c r="FQ17" s="88"/>
      <c r="FR17" s="88"/>
      <c r="FS17" s="88"/>
      <c r="FT17" s="88"/>
      <c r="FU17" s="88"/>
      <c r="FV17" s="88"/>
      <c r="FW17" s="88"/>
      <c r="FX17" s="88"/>
      <c r="FY17" s="88"/>
      <c r="FZ17" s="88"/>
      <c r="GA17" s="88"/>
      <c r="GB17" s="88"/>
      <c r="GC17" s="88"/>
      <c r="GD17" s="88"/>
      <c r="GE17" s="88"/>
      <c r="GF17" s="88"/>
      <c r="GG17" s="88"/>
      <c r="GH17" s="88"/>
      <c r="GI17" s="88"/>
      <c r="GJ17" s="88"/>
      <c r="GK17" s="88"/>
      <c r="GL17" s="88"/>
      <c r="GM17" s="88"/>
      <c r="GN17" s="88"/>
      <c r="GO17" s="88"/>
      <c r="GP17" s="88"/>
      <c r="GQ17" s="88"/>
      <c r="GR17" s="88"/>
      <c r="GS17" s="88"/>
      <c r="GT17" s="88"/>
      <c r="GU17" s="88"/>
      <c r="GV17" s="88"/>
      <c r="GW17" s="88"/>
      <c r="GX17" s="88"/>
      <c r="GY17" s="88"/>
      <c r="GZ17" s="88"/>
      <c r="HA17" s="88"/>
      <c r="HB17" s="88"/>
      <c r="HC17" s="88"/>
      <c r="HD17" s="88"/>
      <c r="HE17" s="88"/>
      <c r="HF17" s="88"/>
      <c r="HG17" s="88"/>
      <c r="HH17" s="88"/>
      <c r="HI17" s="88"/>
      <c r="HJ17" s="88"/>
      <c r="HK17" s="88"/>
      <c r="HL17" s="88"/>
      <c r="HM17" s="88"/>
      <c r="HN17" s="88"/>
      <c r="HO17" s="88"/>
      <c r="HP17" s="88"/>
      <c r="HQ17" s="88"/>
      <c r="HR17" s="88"/>
      <c r="HS17" s="88"/>
      <c r="HT17" s="88"/>
      <c r="HU17" s="88"/>
      <c r="HV17" s="88"/>
      <c r="HW17" s="88"/>
      <c r="HX17" s="88"/>
      <c r="HY17" s="88"/>
      <c r="HZ17" s="88"/>
      <c r="IA17" s="88"/>
      <c r="IB17" s="88"/>
      <c r="IC17" s="88"/>
      <c r="ID17" s="88"/>
      <c r="IE17" s="88"/>
      <c r="IF17" s="88"/>
      <c r="IG17" s="88"/>
      <c r="IH17" s="88"/>
      <c r="II17" s="88"/>
      <c r="IJ17" s="88"/>
      <c r="IK17" s="88"/>
      <c r="IL17" s="88"/>
      <c r="IM17" s="88"/>
      <c r="IN17" s="88"/>
      <c r="IO17" s="88"/>
      <c r="IP17" s="88"/>
      <c r="IQ17" s="88"/>
      <c r="IR17" s="88"/>
      <c r="IS17" s="88"/>
      <c r="IT17" s="88"/>
      <c r="IU17" s="88"/>
      <c r="IV17" s="88"/>
    </row>
    <row r="18" spans="1:6" ht="15.75">
      <c r="A18" s="20" t="s">
        <v>48</v>
      </c>
      <c r="B18" s="21" t="s">
        <v>49</v>
      </c>
      <c r="C18" s="115">
        <f>C19+C29+C39</f>
        <v>156.30032072999998</v>
      </c>
      <c r="D18" s="115">
        <f>D19+D29+D39</f>
        <v>167.00814392</v>
      </c>
      <c r="E18" s="115">
        <f>E19+E29+E39</f>
        <v>177.80436699999998</v>
      </c>
      <c r="F18" s="121">
        <f>+C18+D18+E18</f>
        <v>501.11283165</v>
      </c>
    </row>
    <row r="19" spans="1:6" ht="15.75">
      <c r="A19" s="20" t="s">
        <v>50</v>
      </c>
      <c r="B19" s="22" t="s">
        <v>51</v>
      </c>
      <c r="C19" s="115">
        <f>'прил.1'!K34-C29-C39</f>
        <v>128.90430968999996</v>
      </c>
      <c r="D19" s="115">
        <f>'прил.1'!P34-D29-D39</f>
        <v>139.98192574400002</v>
      </c>
      <c r="E19" s="115">
        <f>'прил.1'!U34-E29-E39</f>
        <v>155.61312404799997</v>
      </c>
      <c r="F19" s="121">
        <f>+C19+D19+E19</f>
        <v>424.499359482</v>
      </c>
    </row>
    <row r="20" spans="1:6" ht="31.5">
      <c r="A20" s="20" t="s">
        <v>52</v>
      </c>
      <c r="B20" s="23" t="s">
        <v>131</v>
      </c>
      <c r="C20" s="115"/>
      <c r="D20" s="115"/>
      <c r="E20" s="115"/>
      <c r="F20" s="121"/>
    </row>
    <row r="21" spans="1:6" ht="15.75" hidden="1">
      <c r="A21" s="20"/>
      <c r="B21" s="24"/>
      <c r="C21" s="115"/>
      <c r="D21" s="115"/>
      <c r="E21" s="115"/>
      <c r="F21" s="121"/>
    </row>
    <row r="22" spans="1:6" ht="15.75" hidden="1">
      <c r="A22" s="20"/>
      <c r="B22" s="24"/>
      <c r="C22" s="115"/>
      <c r="D22" s="115"/>
      <c r="E22" s="115"/>
      <c r="F22" s="115"/>
    </row>
    <row r="23" spans="1:6" ht="15.75" hidden="1">
      <c r="A23" s="20"/>
      <c r="B23" s="24"/>
      <c r="C23" s="115"/>
      <c r="D23" s="115"/>
      <c r="E23" s="115"/>
      <c r="F23" s="115"/>
    </row>
    <row r="24" spans="1:6" ht="31.5">
      <c r="A24" s="20" t="s">
        <v>53</v>
      </c>
      <c r="B24" s="23" t="s">
        <v>132</v>
      </c>
      <c r="C24" s="115"/>
      <c r="D24" s="115"/>
      <c r="E24" s="115"/>
      <c r="F24" s="115"/>
    </row>
    <row r="25" spans="1:6" ht="15.75" hidden="1">
      <c r="A25" s="20"/>
      <c r="B25" s="23"/>
      <c r="C25" s="115"/>
      <c r="D25" s="115"/>
      <c r="E25" s="115"/>
      <c r="F25" s="115"/>
    </row>
    <row r="26" spans="1:6" ht="15.75" hidden="1">
      <c r="A26" s="20"/>
      <c r="B26" s="24"/>
      <c r="C26" s="115"/>
      <c r="D26" s="115"/>
      <c r="E26" s="115"/>
      <c r="F26" s="115"/>
    </row>
    <row r="27" spans="1:6" ht="15.75" hidden="1">
      <c r="A27" s="20"/>
      <c r="B27" s="24"/>
      <c r="C27" s="115"/>
      <c r="D27" s="115"/>
      <c r="E27" s="115"/>
      <c r="F27" s="115"/>
    </row>
    <row r="28" spans="1:6" ht="15.75">
      <c r="A28" s="20" t="s">
        <v>54</v>
      </c>
      <c r="B28" s="23" t="s">
        <v>55</v>
      </c>
      <c r="C28" s="115"/>
      <c r="D28" s="115"/>
      <c r="E28" s="115"/>
      <c r="F28" s="115"/>
    </row>
    <row r="29" spans="1:6" ht="15.75">
      <c r="A29" s="20" t="s">
        <v>56</v>
      </c>
      <c r="B29" s="23" t="s">
        <v>57</v>
      </c>
      <c r="C29" s="115">
        <f>C31</f>
        <v>22.8300092</v>
      </c>
      <c r="D29" s="115">
        <f>D31</f>
        <v>22.52184848</v>
      </c>
      <c r="E29" s="115">
        <f>E31</f>
        <v>18.49270246</v>
      </c>
      <c r="F29" s="121">
        <f>+C29+D29+E29</f>
        <v>63.84456014</v>
      </c>
    </row>
    <row r="30" spans="1:6" ht="31.5">
      <c r="A30" s="20" t="s">
        <v>58</v>
      </c>
      <c r="B30" s="23" t="s">
        <v>133</v>
      </c>
      <c r="C30" s="115"/>
      <c r="D30" s="115"/>
      <c r="E30" s="115"/>
      <c r="F30" s="121"/>
    </row>
    <row r="31" spans="1:6" s="139" customFormat="1" ht="15.75">
      <c r="A31" s="20" t="s">
        <v>134</v>
      </c>
      <c r="B31" s="24" t="s">
        <v>135</v>
      </c>
      <c r="C31" s="115">
        <v>22.8300092</v>
      </c>
      <c r="D31" s="115">
        <v>22.52184848</v>
      </c>
      <c r="E31" s="115">
        <v>18.49270246</v>
      </c>
      <c r="F31" s="115">
        <f>+C31+D31+E31</f>
        <v>63.84456014</v>
      </c>
    </row>
    <row r="32" spans="1:6" ht="15.75" hidden="1">
      <c r="A32" s="20"/>
      <c r="B32" s="24"/>
      <c r="C32" s="115"/>
      <c r="D32" s="115"/>
      <c r="E32" s="115"/>
      <c r="F32" s="89"/>
    </row>
    <row r="33" spans="1:6" ht="15.75" hidden="1">
      <c r="A33" s="20"/>
      <c r="B33" s="24"/>
      <c r="C33" s="115"/>
      <c r="D33" s="115"/>
      <c r="E33" s="115"/>
      <c r="F33" s="89"/>
    </row>
    <row r="34" spans="1:6" ht="15.75">
      <c r="A34" s="20" t="s">
        <v>59</v>
      </c>
      <c r="B34" s="23" t="s">
        <v>136</v>
      </c>
      <c r="C34" s="115"/>
      <c r="D34" s="115"/>
      <c r="E34" s="115"/>
      <c r="F34" s="89"/>
    </row>
    <row r="35" spans="1:6" ht="31.5">
      <c r="A35" s="20" t="s">
        <v>60</v>
      </c>
      <c r="B35" s="23" t="s">
        <v>61</v>
      </c>
      <c r="C35" s="115"/>
      <c r="D35" s="115"/>
      <c r="E35" s="115"/>
      <c r="F35" s="89"/>
    </row>
    <row r="36" spans="1:6" ht="15.75">
      <c r="A36" s="20" t="s">
        <v>137</v>
      </c>
      <c r="B36" s="24" t="s">
        <v>135</v>
      </c>
      <c r="C36" s="115"/>
      <c r="D36" s="115"/>
      <c r="E36" s="115"/>
      <c r="F36" s="89"/>
    </row>
    <row r="37" spans="1:6" ht="15.75" hidden="1">
      <c r="A37" s="20"/>
      <c r="B37" s="24"/>
      <c r="C37" s="115"/>
      <c r="D37" s="115"/>
      <c r="E37" s="115"/>
      <c r="F37" s="89"/>
    </row>
    <row r="38" spans="1:6" ht="15.75" hidden="1">
      <c r="A38" s="20"/>
      <c r="B38" s="24"/>
      <c r="C38" s="115"/>
      <c r="D38" s="115"/>
      <c r="E38" s="115"/>
      <c r="F38" s="89"/>
    </row>
    <row r="39" spans="1:6" s="88" customFormat="1" ht="15.75">
      <c r="A39" s="116" t="s">
        <v>62</v>
      </c>
      <c r="B39" s="117" t="s">
        <v>63</v>
      </c>
      <c r="C39" s="115">
        <f>C31*0.2</f>
        <v>4.56600184</v>
      </c>
      <c r="D39" s="115">
        <f>D31*0.2</f>
        <v>4.504369696</v>
      </c>
      <c r="E39" s="115">
        <f>E31*0.2</f>
        <v>3.6985404920000002</v>
      </c>
      <c r="F39" s="90">
        <f>SUM(C39:E39)</f>
        <v>12.768912027999999</v>
      </c>
    </row>
    <row r="40" spans="1:6" ht="15.75">
      <c r="A40" s="20" t="s">
        <v>64</v>
      </c>
      <c r="B40" s="22" t="s">
        <v>65</v>
      </c>
      <c r="C40" s="115"/>
      <c r="D40" s="115"/>
      <c r="E40" s="115"/>
      <c r="F40" s="90"/>
    </row>
    <row r="41" spans="1:8" ht="18.75">
      <c r="A41" s="20" t="s">
        <v>66</v>
      </c>
      <c r="B41" s="23" t="s">
        <v>138</v>
      </c>
      <c r="C41" s="115"/>
      <c r="D41" s="115"/>
      <c r="E41" s="115"/>
      <c r="F41" s="89"/>
      <c r="G41" s="91"/>
      <c r="H41" s="92"/>
    </row>
    <row r="42" spans="1:8" ht="18.75">
      <c r="A42" s="20" t="s">
        <v>139</v>
      </c>
      <c r="B42" s="23" t="s">
        <v>140</v>
      </c>
      <c r="C42" s="115"/>
      <c r="D42" s="115"/>
      <c r="E42" s="115"/>
      <c r="F42" s="89"/>
      <c r="G42" s="91"/>
      <c r="H42" s="92"/>
    </row>
    <row r="43" spans="1:6" ht="15.75">
      <c r="A43" s="20" t="s">
        <v>67</v>
      </c>
      <c r="B43" s="21" t="s">
        <v>68</v>
      </c>
      <c r="C43" s="115">
        <f>C44+C45+C46+C47+C48</f>
        <v>0</v>
      </c>
      <c r="D43" s="115">
        <f>D44+D45+D46+D47+D48</f>
        <v>0</v>
      </c>
      <c r="E43" s="115">
        <f>E44+E45+E46+E47+E48</f>
        <v>0</v>
      </c>
      <c r="F43" s="90">
        <f>SUM(C43:E43)</f>
        <v>0</v>
      </c>
    </row>
    <row r="44" spans="1:6" ht="15.75">
      <c r="A44" s="20" t="s">
        <v>69</v>
      </c>
      <c r="B44" s="22" t="s">
        <v>70</v>
      </c>
      <c r="C44" s="115"/>
      <c r="D44" s="115"/>
      <c r="E44" s="115"/>
      <c r="F44" s="89"/>
    </row>
    <row r="45" spans="1:6" ht="15.75">
      <c r="A45" s="20" t="s">
        <v>71</v>
      </c>
      <c r="B45" s="22" t="s">
        <v>72</v>
      </c>
      <c r="C45" s="115"/>
      <c r="D45" s="115"/>
      <c r="E45" s="115"/>
      <c r="F45" s="89"/>
    </row>
    <row r="46" spans="1:6" ht="15.75">
      <c r="A46" s="20" t="s">
        <v>73</v>
      </c>
      <c r="B46" s="22" t="s">
        <v>74</v>
      </c>
      <c r="C46" s="115"/>
      <c r="D46" s="115"/>
      <c r="E46" s="115"/>
      <c r="F46" s="89"/>
    </row>
    <row r="47" spans="1:6" ht="15.75">
      <c r="A47" s="20" t="s">
        <v>75</v>
      </c>
      <c r="B47" s="22" t="s">
        <v>76</v>
      </c>
      <c r="C47" s="115"/>
      <c r="D47" s="115"/>
      <c r="E47" s="115"/>
      <c r="F47" s="89"/>
    </row>
    <row r="48" spans="1:6" ht="15.75">
      <c r="A48" s="20" t="s">
        <v>77</v>
      </c>
      <c r="B48" s="22" t="s">
        <v>141</v>
      </c>
      <c r="C48" s="115"/>
      <c r="D48" s="115"/>
      <c r="E48" s="115"/>
      <c r="F48" s="89"/>
    </row>
    <row r="49" spans="1:6" ht="15.75">
      <c r="A49" s="20" t="s">
        <v>78</v>
      </c>
      <c r="B49" s="23" t="s">
        <v>142</v>
      </c>
      <c r="C49" s="115"/>
      <c r="D49" s="115"/>
      <c r="E49" s="115"/>
      <c r="F49" s="89"/>
    </row>
    <row r="50" spans="1:6" ht="31.5">
      <c r="A50" s="20" t="s">
        <v>79</v>
      </c>
      <c r="B50" s="24" t="s">
        <v>143</v>
      </c>
      <c r="C50" s="115"/>
      <c r="D50" s="115"/>
      <c r="E50" s="115"/>
      <c r="F50" s="89"/>
    </row>
    <row r="51" spans="1:6" ht="31.5">
      <c r="A51" s="20" t="s">
        <v>80</v>
      </c>
      <c r="B51" s="23" t="s">
        <v>144</v>
      </c>
      <c r="C51" s="115"/>
      <c r="D51" s="115"/>
      <c r="E51" s="115"/>
      <c r="F51" s="89"/>
    </row>
    <row r="52" spans="1:6" ht="47.25">
      <c r="A52" s="20" t="s">
        <v>81</v>
      </c>
      <c r="B52" s="24" t="s">
        <v>145</v>
      </c>
      <c r="C52" s="115"/>
      <c r="D52" s="115"/>
      <c r="E52" s="115"/>
      <c r="F52" s="89"/>
    </row>
    <row r="53" spans="1:6" ht="15.75">
      <c r="A53" s="20" t="s">
        <v>82</v>
      </c>
      <c r="B53" s="22" t="s">
        <v>83</v>
      </c>
      <c r="C53" s="115"/>
      <c r="D53" s="115"/>
      <c r="E53" s="115"/>
      <c r="F53" s="89"/>
    </row>
    <row r="54" spans="1:6" ht="15.75">
      <c r="A54" s="20" t="s">
        <v>84</v>
      </c>
      <c r="B54" s="22" t="s">
        <v>85</v>
      </c>
      <c r="C54" s="115"/>
      <c r="D54" s="115"/>
      <c r="E54" s="115"/>
      <c r="F54" s="89"/>
    </row>
    <row r="56" spans="1:43" ht="15.75">
      <c r="A56" s="180"/>
      <c r="B56" s="180"/>
      <c r="C56" s="180"/>
      <c r="D56" s="180"/>
      <c r="E56" s="180"/>
      <c r="F56" s="180"/>
      <c r="G56" s="71"/>
      <c r="H56" s="71"/>
      <c r="I56" s="71"/>
      <c r="J56" s="71"/>
      <c r="K56" s="71"/>
      <c r="L56" s="71"/>
      <c r="M56" s="71"/>
      <c r="N56" s="71"/>
      <c r="O56" s="71"/>
      <c r="P56" s="71"/>
      <c r="Q56" s="71"/>
      <c r="R56" s="71"/>
      <c r="S56" s="71"/>
      <c r="T56" s="71"/>
      <c r="U56" s="71"/>
      <c r="V56" s="71"/>
      <c r="W56" s="71"/>
      <c r="X56" s="71"/>
      <c r="Y56" s="71"/>
      <c r="Z56" s="71"/>
      <c r="AA56" s="71"/>
      <c r="AB56" s="71"/>
      <c r="AC56" s="71"/>
      <c r="AD56" s="71"/>
      <c r="AE56" s="71"/>
      <c r="AF56" s="71"/>
      <c r="AG56" s="71"/>
      <c r="AH56" s="71"/>
      <c r="AI56" s="71"/>
      <c r="AJ56" s="71"/>
      <c r="AK56" s="71"/>
      <c r="AL56" s="71"/>
      <c r="AM56" s="71"/>
      <c r="AN56" s="71"/>
      <c r="AO56" s="71"/>
      <c r="AP56" s="71"/>
      <c r="AQ56" s="71"/>
    </row>
    <row r="57" spans="1:43" ht="15.75">
      <c r="A57" s="180"/>
      <c r="B57" s="180"/>
      <c r="C57" s="180"/>
      <c r="D57" s="180"/>
      <c r="E57" s="180"/>
      <c r="F57" s="180"/>
      <c r="G57" s="71"/>
      <c r="H57" s="71"/>
      <c r="I57" s="71"/>
      <c r="J57" s="71"/>
      <c r="K57" s="71"/>
      <c r="L57" s="71"/>
      <c r="M57" s="71"/>
      <c r="N57" s="71"/>
      <c r="O57" s="71"/>
      <c r="P57" s="71"/>
      <c r="Q57" s="71"/>
      <c r="R57" s="71"/>
      <c r="S57" s="71"/>
      <c r="T57" s="71"/>
      <c r="U57" s="71"/>
      <c r="V57" s="71"/>
      <c r="W57" s="71"/>
      <c r="X57" s="71"/>
      <c r="Y57" s="71"/>
      <c r="Z57" s="71"/>
      <c r="AA57" s="71"/>
      <c r="AB57" s="71"/>
      <c r="AC57" s="71"/>
      <c r="AD57" s="71"/>
      <c r="AE57" s="71"/>
      <c r="AF57" s="71"/>
      <c r="AG57" s="71"/>
      <c r="AH57" s="71"/>
      <c r="AI57" s="71"/>
      <c r="AJ57" s="71"/>
      <c r="AK57" s="71"/>
      <c r="AL57" s="71"/>
      <c r="AM57" s="71"/>
      <c r="AN57" s="71"/>
      <c r="AO57" s="71"/>
      <c r="AP57" s="71"/>
      <c r="AQ57" s="71"/>
    </row>
    <row r="58" spans="1:41" ht="15.75">
      <c r="A58" s="181"/>
      <c r="B58" s="181"/>
      <c r="C58" s="181"/>
      <c r="D58" s="181"/>
      <c r="E58" s="181"/>
      <c r="F58" s="181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14"/>
    </row>
    <row r="59" spans="1:41" ht="15.75">
      <c r="A59" s="181"/>
      <c r="B59" s="181"/>
      <c r="C59" s="181"/>
      <c r="D59" s="181"/>
      <c r="E59" s="181"/>
      <c r="F59" s="181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</row>
    <row r="60" spans="1:7" ht="15.75">
      <c r="A60" s="151"/>
      <c r="B60" s="151"/>
      <c r="C60" s="151"/>
      <c r="D60" s="151"/>
      <c r="E60" s="151"/>
      <c r="F60" s="151"/>
      <c r="G60" s="14"/>
    </row>
    <row r="61" spans="1:6" ht="15.75">
      <c r="A61" s="182"/>
      <c r="B61" s="182"/>
      <c r="C61" s="182"/>
      <c r="D61" s="182"/>
      <c r="E61" s="182"/>
      <c r="F61" s="182"/>
    </row>
    <row r="63" spans="3:6" ht="15.75">
      <c r="C63" s="94"/>
      <c r="D63" s="94"/>
      <c r="E63" s="94"/>
      <c r="F63" s="94"/>
    </row>
    <row r="64" spans="3:5" ht="15.75">
      <c r="C64" s="95"/>
      <c r="D64" s="95"/>
      <c r="E64" s="95"/>
    </row>
  </sheetData>
  <sheetProtection/>
  <mergeCells count="17">
    <mergeCell ref="A56:F56"/>
    <mergeCell ref="A5:F5"/>
    <mergeCell ref="A6:F6"/>
    <mergeCell ref="A7:F7"/>
    <mergeCell ref="A8:F8"/>
    <mergeCell ref="A9:F9"/>
    <mergeCell ref="A10:F10"/>
    <mergeCell ref="A57:F57"/>
    <mergeCell ref="A58:F58"/>
    <mergeCell ref="A59:F59"/>
    <mergeCell ref="A60:F60"/>
    <mergeCell ref="A61:F61"/>
    <mergeCell ref="A11:F11"/>
    <mergeCell ref="A12:F12"/>
    <mergeCell ref="A14:A15"/>
    <mergeCell ref="B14:B15"/>
    <mergeCell ref="A17:B17"/>
  </mergeCells>
  <printOptions/>
  <pageMargins left="0.7" right="0.7" top="0.75" bottom="0.75" header="0.3" footer="0.3"/>
  <pageSetup horizontalDpi="300" verticalDpi="300" orientation="portrait" paperSize="9" scale="44" r:id="rId1"/>
  <colBreaks count="1" manualBreakCount="1">
    <brk id="6" max="5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garant</dc:creator>
  <cp:keywords/>
  <dc:description/>
  <cp:lastModifiedBy>Русакова Юлия Вадимовна</cp:lastModifiedBy>
  <cp:lastPrinted>2020-04-06T10:36:20Z</cp:lastPrinted>
  <dcterms:created xsi:type="dcterms:W3CDTF">2004-09-19T06:34:55Z</dcterms:created>
  <dcterms:modified xsi:type="dcterms:W3CDTF">2024-04-15T06:24:00Z</dcterms:modified>
  <cp:category/>
  <cp:version/>
  <cp:contentType/>
  <cp:contentStatus/>
</cp:coreProperties>
</file>