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330" activeTab="4"/>
  </bookViews>
  <sheets>
    <sheet name="прил.1" sheetId="1" r:id="rId1"/>
    <sheet name="прил.2" sheetId="2" r:id="rId2"/>
    <sheet name="прил.3" sheetId="3" r:id="rId3"/>
    <sheet name="прил.4" sheetId="4" r:id="rId4"/>
    <sheet name="прил.5.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Print_Area" localSheetId="0">'прил.1'!$A$1:$AD$41</definedName>
    <definedName name="_xlnm.Print_Area" localSheetId="2">'прил.3'!$A$1:$M$42</definedName>
  </definedNames>
  <calcPr fullCalcOnLoad="1"/>
</workbook>
</file>

<file path=xl/sharedStrings.xml><?xml version="1.0" encoding="utf-8"?>
<sst xmlns="http://schemas.openxmlformats.org/spreadsheetml/2006/main" count="522" uniqueCount="225">
  <si>
    <t>Перечни инвестиционных проектов</t>
  </si>
  <si>
    <t>Раздел 1. План финансирования капитальных вложений по инвестиционным проектам</t>
  </si>
  <si>
    <t>полное наименование субъекта электроэнергетики</t>
  </si>
  <si>
    <t>Номер группы инвести-ционных проектов</t>
  </si>
  <si>
    <t xml:space="preserve">  Наименование инвестиционного проекта (наименование группы инвестиционных проектов)</t>
  </si>
  <si>
    <t>Идентификатор инвестицион-ного проекта</t>
  </si>
  <si>
    <t>Год начала  реализации инвестиционного проекта</t>
  </si>
  <si>
    <t>Год окончания реализации инвестицион-ного проекта</t>
  </si>
  <si>
    <t>Полная сметная стоимость инвестиционного проекта в соответствии с утвержденной проектной документацией</t>
  </si>
  <si>
    <t xml:space="preserve">Оценка полной стоимости инвестиционного проекта в прогнозных ценах соответствующих лет, млн рублей (с НДС) </t>
  </si>
  <si>
    <t xml:space="preserve">Остаток финансирования капитальных вложений в прогнозных ценах соответствующих лет,  млн рублей 
(с НДС) </t>
  </si>
  <si>
    <t>План</t>
  </si>
  <si>
    <t>Итого
(план)</t>
  </si>
  <si>
    <t xml:space="preserve">План 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</si>
  <si>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</si>
  <si>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</si>
  <si>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</si>
  <si>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</si>
  <si>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</si>
  <si>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</si>
  <si>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</si>
  <si>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</si>
  <si>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</si>
  <si>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</si>
  <si>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</si>
  <si>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</si>
  <si>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</si>
  <si>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</si>
  <si>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</si>
  <si>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</si>
  <si>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</si>
  <si>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</si>
  <si>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</si>
  <si>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</si>
  <si>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</si>
  <si>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</si>
  <si>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</si>
  <si>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Приложение  № 1</t>
  </si>
  <si>
    <t>Плановые показатели реализации инвестиционной программы</t>
  </si>
  <si>
    <t>млн рублей</t>
  </si>
  <si>
    <t>№ п/п</t>
  </si>
  <si>
    <t>Показатель</t>
  </si>
  <si>
    <t xml:space="preserve">Итого </t>
  </si>
  <si>
    <t>Утвержденный план</t>
  </si>
  <si>
    <t>3.2</t>
  </si>
  <si>
    <t>3.3</t>
  </si>
  <si>
    <t>4</t>
  </si>
  <si>
    <t>Источники финансирования инвестиционной программы всего (I+II), в том числе:</t>
  </si>
  <si>
    <t>I</t>
  </si>
  <si>
    <t>Собственные средства всего, в том числе:</t>
  </si>
  <si>
    <t>1.1</t>
  </si>
  <si>
    <t>Прибыль, направляемая на инвестиции, в том числе:</t>
  </si>
  <si>
    <t>1.1.1</t>
  </si>
  <si>
    <t>1.1.2</t>
  </si>
  <si>
    <t>1.1.3</t>
  </si>
  <si>
    <t>прочая прибыль</t>
  </si>
  <si>
    <t>1.2</t>
  </si>
  <si>
    <t>Амортизация основных средств всего, в том числе:</t>
  </si>
  <si>
    <t>1.2.1</t>
  </si>
  <si>
    <t>1.2.2</t>
  </si>
  <si>
    <t>1.2.3</t>
  </si>
  <si>
    <t>недоиспользованная амортизация прошлых лет всего, в том числе:</t>
  </si>
  <si>
    <t>1.3</t>
  </si>
  <si>
    <t>Возврат налога на добавленную стоимость</t>
  </si>
  <si>
    <t>1.4</t>
  </si>
  <si>
    <t xml:space="preserve">Прочие собственные средства всего, в том числе: </t>
  </si>
  <si>
    <t>1.4.1</t>
  </si>
  <si>
    <t>II</t>
  </si>
  <si>
    <t>Привлеченные средства, всего, в том числе:</t>
  </si>
  <si>
    <t>2.1</t>
  </si>
  <si>
    <t>Кредиты</t>
  </si>
  <si>
    <t>2.2</t>
  </si>
  <si>
    <t>Облигационные займы</t>
  </si>
  <si>
    <t>2.3</t>
  </si>
  <si>
    <t>Векселя</t>
  </si>
  <si>
    <t>2.4</t>
  </si>
  <si>
    <t>Займы организаций</t>
  </si>
  <si>
    <t>2.5</t>
  </si>
  <si>
    <t>2.5.1</t>
  </si>
  <si>
    <t>2.5.1.1</t>
  </si>
  <si>
    <t>2.5.2</t>
  </si>
  <si>
    <t>2.5.2.1</t>
  </si>
  <si>
    <t>2.6</t>
  </si>
  <si>
    <t>Использование лизинга</t>
  </si>
  <si>
    <t>2.7</t>
  </si>
  <si>
    <t>Прочие привлеченные средства</t>
  </si>
  <si>
    <t>2021 год</t>
  </si>
  <si>
    <t>Раздел 2. Ввод объектов инвестиционной деятельности (мощностей) в эксплуатацию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</si>
  <si>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</si>
  <si>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</si>
  <si>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Характеристики объекта электроэнергетики (объекта инвестиционной деятельности)</t>
  </si>
  <si>
    <t>Итого</t>
  </si>
  <si>
    <t>4.1.1</t>
  </si>
  <si>
    <t>4.1.2</t>
  </si>
  <si>
    <t>5.2.1</t>
  </si>
  <si>
    <t>5.2.2</t>
  </si>
  <si>
    <t>5.3.1</t>
  </si>
  <si>
    <t>5.3.2</t>
  </si>
  <si>
    <t>6.1.1</t>
  </si>
  <si>
    <t>6.1.2</t>
  </si>
  <si>
    <t>шт.</t>
  </si>
  <si>
    <t>Другое</t>
  </si>
  <si>
    <t>7.1.1</t>
  </si>
  <si>
    <t>7.1.2</t>
  </si>
  <si>
    <t>8.1.1</t>
  </si>
  <si>
    <t>8.1.2</t>
  </si>
  <si>
    <t>нематериальные активы</t>
  </si>
  <si>
    <t>основные средства</t>
  </si>
  <si>
    <t>млн рублей (без НДС)</t>
  </si>
  <si>
    <t>Первоначальная стоимость принимаемых к учету основных средств и нематериальных активов, млн рублей (без НДС)</t>
  </si>
  <si>
    <r>
      <t>Раздел 3</t>
    </r>
    <r>
      <rPr>
        <b/>
        <sz val="12"/>
        <rFont val="Times New Roman"/>
        <family val="1"/>
      </rPr>
      <t xml:space="preserve"> План принятия основных средств и нематериальных активов к бухгалтерскому учету</t>
    </r>
  </si>
  <si>
    <t>Раздел 2. План освоения капитальных вложений по инвестиционным проектам</t>
  </si>
  <si>
    <t>Год окончания реализации инвестиционного проекта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</si>
  <si>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 базисном уровне цен, млн рублей (без НДС)</t>
    </r>
  </si>
  <si>
    <t>Оценка полной стоимости в прогнозных ценах соответствующих лет, 
млн рублей (без НДС)</t>
  </si>
  <si>
    <t>Остаток освоения капитальных вложений, 
млн рублей (без НДС)</t>
  </si>
  <si>
    <t>Всего, в т.ч.: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</si>
  <si>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</si>
  <si>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</si>
  <si>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</si>
  <si>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</si>
  <si>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>12.2</t>
  </si>
  <si>
    <t>12.3</t>
  </si>
  <si>
    <t>12.4</t>
  </si>
  <si>
    <t>Приложение  № 2</t>
  </si>
  <si>
    <t>Приложение  № 4</t>
  </si>
  <si>
    <t>Иные разделы, отражающие специфику деятельности общества всего, в т.ч.:</t>
  </si>
  <si>
    <t>1.2.</t>
  </si>
  <si>
    <t>3.2.</t>
  </si>
  <si>
    <t>3.3.</t>
  </si>
  <si>
    <r>
      <t>Раздел 3. Источники финансирования инвестиционной программы</t>
    </r>
    <r>
      <rPr>
        <b/>
        <vertAlign val="superscript"/>
        <sz val="12"/>
        <rFont val="Times New Roman"/>
        <family val="1"/>
      </rPr>
      <t>3)</t>
    </r>
  </si>
  <si>
    <t>_______________________________</t>
  </si>
  <si>
    <t>наименование субъекта Российской Федерации</t>
  </si>
  <si>
    <t>3.4.</t>
  </si>
  <si>
    <t>полученная от реализации продукции и оказанных услуг по регулируемым ценам (тарифам)</t>
  </si>
  <si>
    <t>прибыль от продажи электрической энергии (мощности) по нерегулируемым ценам всего, в том числе</t>
  </si>
  <si>
    <t>текущая амортизация, учтенная в ценах (тарифах), всего, в том числе:</t>
  </si>
  <si>
    <t>1.2.1.1</t>
  </si>
  <si>
    <t>Реализация электрической энергии и мощности</t>
  </si>
  <si>
    <t>прочая текущая амортизация</t>
  </si>
  <si>
    <t>1.2.3.1</t>
  </si>
  <si>
    <t>средства от эмиссии акций</t>
  </si>
  <si>
    <t>1.4.2</t>
  </si>
  <si>
    <t>остаток собственных средств на начало года</t>
  </si>
  <si>
    <t>Бюджетное финансирование</t>
  </si>
  <si>
    <t>средства федерального бюджета</t>
  </si>
  <si>
    <t>в том числе средства федерального бюджета, недоиспользованные в прошлых периодах</t>
  </si>
  <si>
    <t>средства консолидированного бюджета субъекта Российской Федерации</t>
  </si>
  <si>
    <t>в том числе средства консолидированного бюджета субъекта Российской Федерации, недоиспользованные в прошлых периодах</t>
  </si>
  <si>
    <t xml:space="preserve">Приобретение имущества общего и специального назначения </t>
  </si>
  <si>
    <t xml:space="preserve">Приобретение ИТ-имущества </t>
  </si>
  <si>
    <t>1.1.</t>
  </si>
  <si>
    <t>1.3.</t>
  </si>
  <si>
    <t>1.4.</t>
  </si>
  <si>
    <t>1.5.</t>
  </si>
  <si>
    <t>3.1.</t>
  </si>
  <si>
    <t>к решению ______________ от «__» _________ г. №__________</t>
  </si>
  <si>
    <t>Приложение  № 5</t>
  </si>
  <si>
    <t>МФУ ТИП2 (МФУ А3 ч/б для средних групп) (МФУ HP LaserJet Enterprise 700 M725dn)</t>
  </si>
  <si>
    <t>Тестер Fluke Networks MicroScanner2 Termination Test Kit (MS2-TTK)</t>
  </si>
  <si>
    <t>Источник бесперебойного питания (ИБП) APC SRC2KI Smart-UPS RC 2000VA 1600W (SRC2KI) (12 шт.)</t>
  </si>
  <si>
    <t>Ленточная библиотека HPE STOREEVER MSL2024 LTO-7 15000 SAS (P9G69A) (1 шт.)</t>
  </si>
  <si>
    <t>Система хранения данных (СХД) HPE MSA 1050 8Gb Fibre Channel Dual Controller SFF Storage (Q2R19A) (4 шт.)</t>
  </si>
  <si>
    <t>Оснащение интеллектуальной системой учета</t>
  </si>
  <si>
    <r>
      <t>Утвержденный план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2022 года </t>
    </r>
  </si>
  <si>
    <t>2022 год</t>
  </si>
  <si>
    <t>МФУ ТИП2 (МФУ А3 ч/б для средних групп) (МФУ JP LaserJet Enterprise 700 M725dn)</t>
  </si>
  <si>
    <t>ИБП APC SYMETRA LX 8kVA 16RMI</t>
  </si>
  <si>
    <t>Электросчетчик однофазный</t>
  </si>
  <si>
    <t>Электросчетчик трехфазный</t>
  </si>
  <si>
    <t>ПИР, СМР, ПНР</t>
  </si>
  <si>
    <t>3.1.1.</t>
  </si>
  <si>
    <r>
      <t>Утвержденный план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2021 года</t>
    </r>
  </si>
  <si>
    <r>
      <t>Утвержденный план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2023 года </t>
    </r>
  </si>
  <si>
    <t>2023 год</t>
  </si>
  <si>
    <t>План 
на 01.01.2021</t>
  </si>
  <si>
    <t xml:space="preserve">План 
на 01.01.2021 года </t>
  </si>
  <si>
    <t>МФУ HP LaserJet Enterprise 700 M725dn (CF066A)</t>
  </si>
  <si>
    <t>Маршрутизатор Cisco ISR4431/K9</t>
  </si>
  <si>
    <t>Моноблок HP ProOne 440 G3 (1KN99EA)</t>
  </si>
  <si>
    <t>PowerEdge R740XD Server</t>
  </si>
  <si>
    <t>1.6</t>
  </si>
  <si>
    <t>1.7</t>
  </si>
  <si>
    <t>1.8</t>
  </si>
  <si>
    <t>1.9</t>
  </si>
  <si>
    <t>1.10</t>
  </si>
  <si>
    <t>Принтер (Lexmark MS811dn)</t>
  </si>
  <si>
    <t>1.11</t>
  </si>
  <si>
    <t>Приобретение кондиционеров (2 шт.)</t>
  </si>
  <si>
    <t>Приобретение холодильников (2 шт.)</t>
  </si>
  <si>
    <t>Сплит-система Fujitsu ABYG54LRTA + монтаж</t>
  </si>
  <si>
    <t xml:space="preserve">Интеграционная шина </t>
  </si>
  <si>
    <t>Омниканальная платформа (Единая платформа обработки обращений клиентов компании)</t>
  </si>
  <si>
    <t>1.5</t>
  </si>
  <si>
    <t>Приобретение имущества общего и специального назначения</t>
  </si>
  <si>
    <t xml:space="preserve">K_01 </t>
  </si>
  <si>
    <t xml:space="preserve">K_02 </t>
  </si>
  <si>
    <t xml:space="preserve">K_03 </t>
  </si>
  <si>
    <t>K_04</t>
  </si>
  <si>
    <t>K_05</t>
  </si>
  <si>
    <t>K_06</t>
  </si>
  <si>
    <t>K_07</t>
  </si>
  <si>
    <t>K_10</t>
  </si>
  <si>
    <t>K_11</t>
  </si>
  <si>
    <t>K_12</t>
  </si>
  <si>
    <t>K_13</t>
  </si>
  <si>
    <t>K_14</t>
  </si>
  <si>
    <t>K_15</t>
  </si>
  <si>
    <t>K_16</t>
  </si>
  <si>
    <t>K_17</t>
  </si>
  <si>
    <t>K_08</t>
  </si>
  <si>
    <t>K_09</t>
  </si>
  <si>
    <t xml:space="preserve">УСПД </t>
  </si>
  <si>
    <t>Модем</t>
  </si>
  <si>
    <t xml:space="preserve">Шкаф для УСПД </t>
  </si>
  <si>
    <t>Программное обеспечение</t>
  </si>
  <si>
    <t>Серверное оборудование</t>
  </si>
  <si>
    <t>3.1.2</t>
  </si>
  <si>
    <t>3.1.3</t>
  </si>
  <si>
    <t>3.1.4</t>
  </si>
  <si>
    <t>3.1.5</t>
  </si>
  <si>
    <t>3.1.6</t>
  </si>
  <si>
    <t>3.1.7</t>
  </si>
  <si>
    <t>3.1.8</t>
  </si>
  <si>
    <r>
      <rPr>
        <u val="single"/>
        <sz val="14"/>
        <color indexed="8"/>
        <rFont val="Times New Roman"/>
        <family val="1"/>
      </rPr>
      <t>Обособленное подразделение "ТверьАтомЭнергоСбыт" АО "АтомЭнергоСбыт"</t>
    </r>
    <r>
      <rPr>
        <sz val="14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</si>
</sst>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_р_._-;\-* #,##0_р_._-;_-* &quot;-&quot;??_р_._-;_-@_-"/>
    <numFmt numFmtId="185" formatCode="#,##0.000"/>
    <numFmt numFmtId="186" formatCode="0.000"/>
    <numFmt numFmtId="187" formatCode="#,##0.0000"/>
    <numFmt numFmtId="188" formatCode="[$-FC19]d\ mmmm\ yyyy\ &quot;г.&quot;"/>
    <numFmt numFmtId="189" formatCode="mmm/yyyy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_-* #,##0\ _₽_-;\-* #,##0\ _₽_-;_-* &quot;-&quot;??\ _₽_-;_-@_-"/>
    <numFmt numFmtId="197" formatCode="_-* #,##0.0\ _р_._-;\-* #,##0.0\ _р_._-;_-* &quot;-&quot;??\ _р_._-;_-@_-"/>
    <numFmt numFmtId="198" formatCode="_-* #,##0\ _р_._-;\-* #,##0\ _р_._-;_-* &quot;-&quot;??\ _р_._-;_-@_-"/>
    <numFmt numFmtId="199" formatCode="_-* #,##0.000\ _₽_-;\-* #,##0.000\ _₽_-;_-* &quot;-&quot;???\ _₽_-;_-@_-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 CYR"/>
      <family val="0"/>
    </font>
    <font>
      <sz val="12"/>
      <name val="Times New Roman CYR"/>
      <family val="0"/>
    </font>
    <font>
      <sz val="10"/>
      <name val="Times New Roman Cyr"/>
      <family val="0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vertAlign val="superscript"/>
      <sz val="12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Calibri"/>
      <family val="2"/>
    </font>
    <font>
      <sz val="12"/>
      <color indexed="9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u val="single"/>
      <sz val="14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>
        <color indexed="63"/>
      </top>
      <bottom style="medium"/>
    </border>
    <border>
      <left/>
      <right/>
      <top style="thin"/>
      <bottom style="thin"/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43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54" applyFont="1" applyFill="1" applyAlignment="1">
      <alignment horizontal="right" vertical="center"/>
      <protection/>
    </xf>
    <xf numFmtId="0" fontId="4" fillId="0" borderId="0" xfId="54" applyFont="1" applyFill="1" applyAlignment="1">
      <alignment horizontal="right"/>
      <protection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1" fillId="0" borderId="0" xfId="58" applyFont="1" applyFill="1" applyAlignment="1">
      <alignment vertical="center"/>
      <protection/>
    </xf>
    <xf numFmtId="0" fontId="62" fillId="0" borderId="0" xfId="58" applyFont="1" applyFill="1" applyAlignment="1">
      <alignment vertical="top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2" fillId="0" borderId="10" xfId="58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3" fillId="0" borderId="0" xfId="58" applyFont="1" applyFill="1" applyAlignment="1">
      <alignment horizontal="center" vertical="center"/>
      <protection/>
    </xf>
    <xf numFmtId="0" fontId="62" fillId="0" borderId="0" xfId="58" applyFont="1" applyFill="1" applyAlignment="1">
      <alignment horizontal="center" vertical="top"/>
      <protection/>
    </xf>
    <xf numFmtId="49" fontId="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55" applyFont="1" applyFill="1" applyBorder="1" applyAlignment="1">
      <alignment horizontal="left" vertical="center" wrapText="1" indent="3"/>
      <protection/>
    </xf>
    <xf numFmtId="0" fontId="3" fillId="0" borderId="10" xfId="55" applyFont="1" applyFill="1" applyBorder="1" applyAlignment="1">
      <alignment horizontal="left" vertical="center" wrapText="1" indent="5"/>
      <protection/>
    </xf>
    <xf numFmtId="0" fontId="3" fillId="0" borderId="0" xfId="0" applyFont="1" applyFill="1" applyBorder="1" applyAlignment="1">
      <alignment horizontal="center"/>
    </xf>
    <xf numFmtId="0" fontId="63" fillId="0" borderId="0" xfId="58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3" fillId="0" borderId="0" xfId="60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0" fontId="64" fillId="0" borderId="0" xfId="57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textRotation="90" wrapText="1"/>
    </xf>
    <xf numFmtId="0" fontId="64" fillId="0" borderId="0" xfId="57" applyFont="1" applyFill="1" applyBorder="1" applyAlignment="1">
      <alignment horizontal="center" vertical="center" wrapText="1"/>
      <protection/>
    </xf>
    <xf numFmtId="49" fontId="64" fillId="0" borderId="0" xfId="57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4" fillId="0" borderId="10" xfId="57" applyFont="1" applyFill="1" applyBorder="1" applyAlignment="1">
      <alignment horizontal="center" vertical="center"/>
      <protection/>
    </xf>
    <xf numFmtId="0" fontId="7" fillId="0" borderId="0" xfId="60" applyFont="1" applyFill="1" applyBorder="1" applyAlignment="1">
      <alignment/>
      <protection/>
    </xf>
    <xf numFmtId="0" fontId="64" fillId="0" borderId="10" xfId="57" applyFont="1" applyFill="1" applyBorder="1" applyAlignment="1">
      <alignment horizontal="center" vertical="center" wrapText="1"/>
      <protection/>
    </xf>
    <xf numFmtId="49" fontId="64" fillId="0" borderId="10" xfId="57" applyNumberFormat="1" applyFont="1" applyFill="1" applyBorder="1" applyAlignment="1">
      <alignment horizontal="center" vertical="center"/>
      <protection/>
    </xf>
    <xf numFmtId="0" fontId="65" fillId="0" borderId="0" xfId="57" applyFont="1" applyFill="1" applyBorder="1" applyAlignment="1">
      <alignment vertical="center"/>
      <protection/>
    </xf>
    <xf numFmtId="0" fontId="65" fillId="0" borderId="0" xfId="56" applyFont="1" applyFill="1" applyBorder="1" applyAlignment="1">
      <alignment horizontal="center"/>
      <protection/>
    </xf>
    <xf numFmtId="0" fontId="5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54" applyFont="1" applyFill="1" applyBorder="1" applyAlignment="1">
      <alignment horizontal="center" vertical="center" textRotation="90" wrapText="1"/>
      <protection/>
    </xf>
    <xf numFmtId="49" fontId="62" fillId="0" borderId="0" xfId="58" applyNumberFormat="1" applyFont="1" applyFill="1" applyBorder="1" applyAlignment="1">
      <alignment horizontal="center" vertical="center"/>
      <protection/>
    </xf>
    <xf numFmtId="0" fontId="62" fillId="0" borderId="0" xfId="58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textRotation="90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3" fillId="33" borderId="0" xfId="58" applyFont="1" applyFill="1" applyAlignment="1">
      <alignment horizontal="center" vertical="center"/>
      <protection/>
    </xf>
    <xf numFmtId="0" fontId="62" fillId="33" borderId="0" xfId="58" applyFont="1" applyFill="1" applyAlignment="1">
      <alignment horizontal="center" vertical="top"/>
      <protection/>
    </xf>
    <xf numFmtId="0" fontId="5" fillId="33" borderId="0" xfId="0" applyFont="1" applyFill="1" applyAlignment="1">
      <alignment horizontal="center"/>
    </xf>
    <xf numFmtId="0" fontId="61" fillId="33" borderId="0" xfId="58" applyFont="1" applyFill="1" applyAlignment="1">
      <alignment vertical="center"/>
      <protection/>
    </xf>
    <xf numFmtId="0" fontId="62" fillId="33" borderId="0" xfId="58" applyFont="1" applyFill="1" applyAlignment="1">
      <alignment vertical="top"/>
      <protection/>
    </xf>
    <xf numFmtId="0" fontId="3" fillId="33" borderId="10" xfId="0" applyFont="1" applyFill="1" applyBorder="1" applyAlignment="1">
      <alignment horizontal="center" vertical="center" wrapText="1"/>
    </xf>
    <xf numFmtId="0" fontId="66" fillId="0" borderId="10" xfId="58" applyFont="1" applyFill="1" applyBorder="1" applyAlignment="1">
      <alignment horizontal="center" vertical="center" wrapText="1"/>
      <protection/>
    </xf>
    <xf numFmtId="0" fontId="62" fillId="0" borderId="10" xfId="58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0" xfId="0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3" fillId="33" borderId="10" xfId="0" applyNumberFormat="1" applyFont="1" applyFill="1" applyBorder="1" applyAlignment="1">
      <alignment/>
    </xf>
    <xf numFmtId="186" fontId="3" fillId="0" borderId="0" xfId="0" applyNumberFormat="1" applyFont="1" applyFill="1" applyBorder="1" applyAlignment="1">
      <alignment/>
    </xf>
    <xf numFmtId="17" fontId="62" fillId="0" borderId="10" xfId="58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top" wrapText="1"/>
    </xf>
    <xf numFmtId="0" fontId="62" fillId="0" borderId="10" xfId="58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2" fillId="0" borderId="10" xfId="58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3" borderId="0" xfId="55" applyFont="1" applyFill="1">
      <alignment/>
      <protection/>
    </xf>
    <xf numFmtId="0" fontId="4" fillId="0" borderId="0" xfId="54" applyFont="1" applyAlignment="1">
      <alignment horizontal="right"/>
      <protection/>
    </xf>
    <xf numFmtId="0" fontId="65" fillId="0" borderId="0" xfId="56" applyFont="1" applyFill="1" applyBorder="1" applyAlignment="1">
      <alignment/>
      <protection/>
    </xf>
    <xf numFmtId="0" fontId="7" fillId="0" borderId="0" xfId="0" applyFont="1" applyAlignment="1">
      <alignment wrapText="1"/>
    </xf>
    <xf numFmtId="0" fontId="3" fillId="33" borderId="0" xfId="55" applyFont="1" applyFill="1" applyAlignment="1">
      <alignment wrapText="1"/>
      <protection/>
    </xf>
    <xf numFmtId="0" fontId="3" fillId="33" borderId="0" xfId="55" applyFont="1" applyFill="1" applyAlignment="1">
      <alignment horizontal="right"/>
      <protection/>
    </xf>
    <xf numFmtId="17" fontId="3" fillId="33" borderId="0" xfId="55" applyNumberFormat="1" applyFont="1" applyFill="1">
      <alignment/>
      <protection/>
    </xf>
    <xf numFmtId="0" fontId="10" fillId="33" borderId="10" xfId="55" applyFont="1" applyFill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0" fontId="8" fillId="33" borderId="10" xfId="55" applyFont="1" applyFill="1" applyBorder="1" applyAlignment="1">
      <alignment horizontal="center" vertical="center" wrapText="1"/>
      <protection/>
    </xf>
    <xf numFmtId="49" fontId="11" fillId="33" borderId="10" xfId="55" applyNumberFormat="1" applyFont="1" applyFill="1" applyBorder="1" applyAlignment="1">
      <alignment horizontal="center" vertical="center"/>
      <protection/>
    </xf>
    <xf numFmtId="0" fontId="11" fillId="33" borderId="10" xfId="55" applyFont="1" applyFill="1" applyBorder="1" applyAlignment="1">
      <alignment horizontal="center" vertical="center" wrapText="1"/>
      <protection/>
    </xf>
    <xf numFmtId="0" fontId="7" fillId="33" borderId="0" xfId="55" applyFont="1" applyFill="1">
      <alignment/>
      <protection/>
    </xf>
    <xf numFmtId="185" fontId="3" fillId="0" borderId="10" xfId="55" applyNumberFormat="1" applyFont="1" applyFill="1" applyBorder="1" applyAlignment="1">
      <alignment horizontal="center" vertical="center" wrapText="1"/>
      <protection/>
    </xf>
    <xf numFmtId="185" fontId="3" fillId="33" borderId="10" xfId="55" applyNumberFormat="1" applyFont="1" applyFill="1" applyBorder="1" applyAlignment="1">
      <alignment horizontal="center" vertical="center" wrapText="1"/>
      <protection/>
    </xf>
    <xf numFmtId="0" fontId="40" fillId="33" borderId="0" xfId="59" applyFont="1" applyFill="1" applyAlignment="1">
      <alignment vertical="center" wrapText="1"/>
      <protection/>
    </xf>
    <xf numFmtId="0" fontId="63" fillId="33" borderId="0" xfId="53" applyFont="1" applyFill="1" applyAlignment="1">
      <alignment horizontal="justify"/>
      <protection/>
    </xf>
    <xf numFmtId="49" fontId="8" fillId="33" borderId="0" xfId="55" applyNumberFormat="1" applyFont="1" applyFill="1" applyAlignment="1">
      <alignment horizontal="center" vertical="center"/>
      <protection/>
    </xf>
    <xf numFmtId="187" fontId="67" fillId="33" borderId="0" xfId="55" applyNumberFormat="1" applyFont="1" applyFill="1">
      <alignment/>
      <protection/>
    </xf>
    <xf numFmtId="186" fontId="3" fillId="33" borderId="0" xfId="55" applyNumberFormat="1" applyFont="1" applyFill="1">
      <alignment/>
      <protection/>
    </xf>
    <xf numFmtId="0" fontId="7" fillId="0" borderId="0" xfId="0" applyFont="1" applyFill="1" applyAlignment="1">
      <alignment/>
    </xf>
    <xf numFmtId="2" fontId="17" fillId="0" borderId="10" xfId="68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62" fillId="0" borderId="10" xfId="58" applyNumberFormat="1" applyFont="1" applyFill="1" applyBorder="1" applyAlignment="1">
      <alignment horizontal="center" vertical="center" wrapText="1"/>
      <protection/>
    </xf>
    <xf numFmtId="2" fontId="7" fillId="0" borderId="10" xfId="0" applyNumberFormat="1" applyFont="1" applyFill="1" applyBorder="1" applyAlignment="1">
      <alignment horizontal="center" vertical="center"/>
    </xf>
    <xf numFmtId="2" fontId="3" fillId="0" borderId="10" xfId="58" applyNumberFormat="1" applyFont="1" applyFill="1" applyBorder="1" applyAlignment="1">
      <alignment horizontal="center" vertical="center" wrapText="1"/>
      <protection/>
    </xf>
    <xf numFmtId="2" fontId="3" fillId="0" borderId="10" xfId="0" applyNumberFormat="1" applyFont="1" applyFill="1" applyBorder="1" applyAlignment="1">
      <alignment horizontal="left" vertical="center" wrapText="1"/>
    </xf>
    <xf numFmtId="2" fontId="17" fillId="0" borderId="10" xfId="0" applyNumberFormat="1" applyFont="1" applyFill="1" applyBorder="1" applyAlignment="1">
      <alignment horizontal="left" vertical="center" wrapText="1"/>
    </xf>
    <xf numFmtId="2" fontId="16" fillId="0" borderId="10" xfId="0" applyNumberFormat="1" applyFont="1" applyBorder="1" applyAlignment="1">
      <alignment horizont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0" xfId="58" applyNumberFormat="1" applyFont="1" applyFill="1" applyBorder="1" applyAlignment="1">
      <alignment horizontal="center" vertical="center" wrapText="1"/>
      <protection/>
    </xf>
    <xf numFmtId="2" fontId="17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2" fontId="3" fillId="33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1" fontId="62" fillId="0" borderId="10" xfId="58" applyNumberFormat="1" applyFont="1" applyFill="1" applyBorder="1" applyAlignment="1">
      <alignment horizontal="center" vertical="center" wrapText="1"/>
      <protection/>
    </xf>
    <xf numFmtId="1" fontId="3" fillId="0" borderId="10" xfId="58" applyNumberFormat="1" applyFont="1" applyFill="1" applyBorder="1" applyAlignment="1">
      <alignment horizontal="center" vertical="center" wrapText="1"/>
      <protection/>
    </xf>
    <xf numFmtId="1" fontId="7" fillId="0" borderId="10" xfId="58" applyNumberFormat="1" applyFont="1" applyFill="1" applyBorder="1" applyAlignment="1">
      <alignment horizontal="center" vertical="center" wrapText="1"/>
      <protection/>
    </xf>
    <xf numFmtId="14" fontId="62" fillId="0" borderId="10" xfId="58" applyNumberFormat="1" applyFont="1" applyFill="1" applyBorder="1" applyAlignment="1">
      <alignment horizontal="center" vertical="center" wrapText="1"/>
      <protection/>
    </xf>
    <xf numFmtId="1" fontId="7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4" fontId="7" fillId="33" borderId="10" xfId="55" applyNumberFormat="1" applyFont="1" applyFill="1" applyBorder="1" applyAlignment="1">
      <alignment horizontal="center" vertical="center" wrapText="1"/>
      <protection/>
    </xf>
    <xf numFmtId="4" fontId="3" fillId="0" borderId="10" xfId="55" applyNumberFormat="1" applyFont="1" applyFill="1" applyBorder="1" applyAlignment="1">
      <alignment horizontal="center" vertical="center" wrapText="1"/>
      <protection/>
    </xf>
    <xf numFmtId="49" fontId="1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 indent="1"/>
    </xf>
    <xf numFmtId="2" fontId="3" fillId="0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4" fontId="3" fillId="33" borderId="10" xfId="55" applyNumberFormat="1" applyFont="1" applyFill="1" applyBorder="1" applyAlignment="1">
      <alignment horizontal="center" vertical="center" wrapText="1"/>
      <protection/>
    </xf>
    <xf numFmtId="2" fontId="7" fillId="0" borderId="15" xfId="0" applyNumberFormat="1" applyFont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2" fontId="7" fillId="34" borderId="10" xfId="58" applyNumberFormat="1" applyFont="1" applyFill="1" applyBorder="1" applyAlignment="1">
      <alignment horizontal="center" vertical="center" wrapText="1"/>
      <protection/>
    </xf>
    <xf numFmtId="2" fontId="3" fillId="34" borderId="10" xfId="58" applyNumberFormat="1" applyFont="1" applyFill="1" applyBorder="1" applyAlignment="1">
      <alignment horizontal="center" vertical="center" wrapText="1"/>
      <protection/>
    </xf>
    <xf numFmtId="14" fontId="62" fillId="34" borderId="10" xfId="58" applyNumberFormat="1" applyFont="1" applyFill="1" applyBorder="1" applyAlignment="1">
      <alignment horizontal="center" vertical="center" wrapText="1"/>
      <protection/>
    </xf>
    <xf numFmtId="179" fontId="3" fillId="34" borderId="10" xfId="68" applyFont="1" applyFill="1" applyBorder="1" applyAlignment="1">
      <alignment horizontal="center" vertical="center"/>
    </xf>
    <xf numFmtId="0" fontId="7" fillId="34" borderId="0" xfId="0" applyFont="1" applyFill="1" applyAlignment="1">
      <alignment/>
    </xf>
    <xf numFmtId="2" fontId="3" fillId="34" borderId="10" xfId="0" applyNumberFormat="1" applyFont="1" applyFill="1" applyBorder="1" applyAlignment="1">
      <alignment vertical="center" wrapText="1"/>
    </xf>
    <xf numFmtId="0" fontId="3" fillId="34" borderId="0" xfId="0" applyFont="1" applyFill="1" applyAlignment="1">
      <alignment/>
    </xf>
    <xf numFmtId="49" fontId="3" fillId="34" borderId="10" xfId="0" applyNumberFormat="1" applyFont="1" applyFill="1" applyBorder="1" applyAlignment="1">
      <alignment horizontal="center" vertical="center" wrapText="1"/>
    </xf>
    <xf numFmtId="179" fontId="3" fillId="34" borderId="10" xfId="68" applyFont="1" applyFill="1" applyBorder="1" applyAlignment="1">
      <alignment/>
    </xf>
    <xf numFmtId="198" fontId="3" fillId="34" borderId="14" xfId="68" applyNumberFormat="1" applyFont="1" applyFill="1" applyBorder="1" applyAlignment="1">
      <alignment horizontal="center" vertical="top" wrapText="1"/>
    </xf>
    <xf numFmtId="198" fontId="3" fillId="34" borderId="10" xfId="68" applyNumberFormat="1" applyFont="1" applyFill="1" applyBorder="1" applyAlignment="1">
      <alignment horizontal="center" vertical="center" wrapText="1"/>
    </xf>
    <xf numFmtId="179" fontId="3" fillId="34" borderId="10" xfId="68" applyNumberFormat="1" applyFont="1" applyFill="1" applyBorder="1" applyAlignment="1">
      <alignment horizontal="center" vertical="center" wrapText="1"/>
    </xf>
    <xf numFmtId="179" fontId="3" fillId="34" borderId="10" xfId="68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1" fontId="3" fillId="0" borderId="15" xfId="58" applyNumberFormat="1" applyFont="1" applyFill="1" applyBorder="1" applyAlignment="1">
      <alignment horizontal="center" vertical="center" wrapText="1"/>
      <protection/>
    </xf>
    <xf numFmtId="1" fontId="3" fillId="0" borderId="12" xfId="58" applyNumberFormat="1" applyFont="1" applyFill="1" applyBorder="1" applyAlignment="1">
      <alignment horizontal="center" vertical="center" wrapText="1"/>
      <protection/>
    </xf>
    <xf numFmtId="1" fontId="3" fillId="0" borderId="11" xfId="58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/>
    </xf>
    <xf numFmtId="2" fontId="61" fillId="33" borderId="16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3" fillId="0" borderId="0" xfId="58" applyFont="1" applyFill="1" applyAlignment="1">
      <alignment horizontal="center" vertical="center"/>
      <protection/>
    </xf>
    <xf numFmtId="0" fontId="62" fillId="0" borderId="0" xfId="58" applyFont="1" applyFill="1" applyAlignment="1">
      <alignment horizontal="center" vertical="top"/>
      <protection/>
    </xf>
    <xf numFmtId="0" fontId="5" fillId="0" borderId="0" xfId="0" applyFont="1" applyFill="1" applyAlignment="1">
      <alignment horizontal="center"/>
    </xf>
    <xf numFmtId="0" fontId="68" fillId="0" borderId="0" xfId="58" applyFont="1" applyFill="1" applyAlignment="1">
      <alignment horizontal="center" vertical="center"/>
      <protection/>
    </xf>
    <xf numFmtId="1" fontId="7" fillId="0" borderId="18" xfId="0" applyNumberFormat="1" applyFont="1" applyFill="1" applyBorder="1" applyAlignment="1">
      <alignment horizontal="center" vertical="top"/>
    </xf>
    <xf numFmtId="0" fontId="64" fillId="0" borderId="10" xfId="57" applyFont="1" applyFill="1" applyBorder="1" applyAlignment="1">
      <alignment horizontal="center" vertical="center" wrapText="1"/>
      <protection/>
    </xf>
    <xf numFmtId="0" fontId="64" fillId="0" borderId="10" xfId="57" applyFont="1" applyFill="1" applyBorder="1" applyAlignment="1">
      <alignment horizontal="center" vertical="center"/>
      <protection/>
    </xf>
    <xf numFmtId="0" fontId="62" fillId="0" borderId="10" xfId="58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/>
    </xf>
    <xf numFmtId="0" fontId="3" fillId="0" borderId="10" xfId="60" applyFont="1" applyFill="1" applyBorder="1" applyAlignment="1">
      <alignment horizontal="center" vertical="center"/>
      <protection/>
    </xf>
    <xf numFmtId="0" fontId="65" fillId="0" borderId="0" xfId="56" applyFont="1" applyFill="1" applyBorder="1" applyAlignment="1">
      <alignment horizontal="center"/>
      <protection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64" fillId="0" borderId="15" xfId="57" applyFont="1" applyFill="1" applyBorder="1" applyAlignment="1">
      <alignment horizontal="center" vertical="center" wrapText="1"/>
      <protection/>
    </xf>
    <xf numFmtId="0" fontId="64" fillId="0" borderId="12" xfId="57" applyFont="1" applyFill="1" applyBorder="1" applyAlignment="1">
      <alignment horizontal="center" vertical="center" wrapText="1"/>
      <protection/>
    </xf>
    <xf numFmtId="0" fontId="64" fillId="0" borderId="11" xfId="57" applyFont="1" applyFill="1" applyBorder="1" applyAlignment="1">
      <alignment horizontal="center" vertical="center" wrapText="1"/>
      <protection/>
    </xf>
    <xf numFmtId="0" fontId="7" fillId="0" borderId="18" xfId="60" applyFont="1" applyFill="1" applyBorder="1" applyAlignment="1">
      <alignment horizontal="center"/>
      <protection/>
    </xf>
    <xf numFmtId="49" fontId="3" fillId="33" borderId="0" xfId="55" applyNumberFormat="1" applyFont="1" applyFill="1" applyAlignment="1">
      <alignment horizontal="left" vertical="center" wrapText="1"/>
      <protection/>
    </xf>
    <xf numFmtId="0" fontId="3" fillId="33" borderId="0" xfId="55" applyFont="1" applyFill="1" applyAlignment="1">
      <alignment horizontal="left" vertical="top" wrapText="1"/>
      <protection/>
    </xf>
    <xf numFmtId="0" fontId="7" fillId="33" borderId="0" xfId="55" applyFont="1" applyFill="1" applyBorder="1" applyAlignment="1">
      <alignment horizontal="center" vertical="center" wrapText="1"/>
      <protection/>
    </xf>
    <xf numFmtId="0" fontId="15" fillId="33" borderId="0" xfId="55" applyFont="1" applyFill="1" applyAlignment="1">
      <alignment horizontal="center"/>
      <protection/>
    </xf>
    <xf numFmtId="49" fontId="9" fillId="33" borderId="10" xfId="55" applyNumberFormat="1" applyFont="1" applyFill="1" applyBorder="1" applyAlignment="1">
      <alignment horizontal="center" vertical="center" wrapText="1"/>
      <protection/>
    </xf>
    <xf numFmtId="0" fontId="10" fillId="33" borderId="10" xfId="55" applyFont="1" applyFill="1" applyBorder="1" applyAlignment="1">
      <alignment horizontal="center" vertical="center" wrapText="1"/>
      <protection/>
    </xf>
    <xf numFmtId="0" fontId="7" fillId="33" borderId="10" xfId="55" applyFont="1" applyFill="1" applyBorder="1" applyAlignment="1">
      <alignment horizontal="left" vertical="center" wrapText="1"/>
      <protection/>
    </xf>
    <xf numFmtId="0" fontId="65" fillId="0" borderId="0" xfId="56" applyFont="1" applyFill="1" applyBorder="1" applyAlignment="1">
      <alignment horizontal="center" wrapText="1"/>
      <protection/>
    </xf>
    <xf numFmtId="0" fontId="7" fillId="0" borderId="0" xfId="0" applyFont="1" applyAlignment="1">
      <alignment horizontal="center" wrapText="1"/>
    </xf>
    <xf numFmtId="0" fontId="63" fillId="33" borderId="0" xfId="53" applyFont="1" applyFill="1" applyAlignment="1">
      <alignment horizontal="center" vertical="center"/>
      <protection/>
    </xf>
    <xf numFmtId="0" fontId="69" fillId="33" borderId="0" xfId="53" applyFont="1" applyFill="1" applyAlignment="1">
      <alignment horizontal="center" vertical="top"/>
      <protection/>
    </xf>
    <xf numFmtId="49" fontId="8" fillId="33" borderId="0" xfId="55" applyNumberFormat="1" applyFont="1" applyFill="1" applyAlignment="1">
      <alignment horizontal="center" vertical="center"/>
      <protection/>
    </xf>
    <xf numFmtId="0" fontId="12" fillId="0" borderId="0" xfId="58" applyFont="1" applyFill="1" applyAlignment="1">
      <alignment horizontal="center" vertic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3" xfId="54"/>
    <cellStyle name="Обычный 3 2" xfId="55"/>
    <cellStyle name="Обычный 4" xfId="56"/>
    <cellStyle name="Обычный 5" xfId="57"/>
    <cellStyle name="Обычный 7" xfId="58"/>
    <cellStyle name="Обычный 8" xfId="59"/>
    <cellStyle name="Обычный_Форматы по компаниям_last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5;&#1074;&#1077;&#1089;&#1090;.&#1087;&#1088;&#1086;&#1075;&#1088;&#1072;&#1084;&#1084;&#1072;\&#1055;&#1088;&#1086;&#1077;&#1082;&#1090;&#1099;%20&#1062;&#1040;\H_08%20&#1055;&#1088;&#1086;&#1077;&#1082;&#1090;%20&#1054;&#1084;&#1085;&#1080;&#1082;&#1072;&#1085;&#1072;&#1083;&#1100;&#1085;&#1072;&#1103;%20&#1087;&#1083;&#1072;&#1090;&#1092;&#1086;&#1088;&#1084;&#1072;\H_08%20&#1055;&#1072;&#1089;&#1087;&#1086;&#1088;&#1090;%20&#1087;&#1088;&#1086;&#1077;&#1082;&#1090;&#1072;%20&#1054;&#1084;&#1085;&#1080;&#1082;&#1072;&#1085;&#1072;&#1083;&#1100;&#1085;&#1072;&#1103;%20&#1087;&#1083;&#1072;&#1090;&#1092;&#1086;&#1088;&#1084;&#1072;%20(CRM)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5;&#1074;&#1077;&#1089;&#1090;.&#1087;&#1088;&#1086;&#1075;&#1088;&#1072;&#1084;&#1084;&#1072;\&#1055;&#1088;&#1086;&#1077;&#1082;&#1090;&#1099;%20&#1062;&#1040;\H_07%20&#1055;&#1088;&#1086;&#1077;&#1082;&#1090;%20Power%20edge\H_07%20&#1055;&#1072;&#1089;&#1087;&#1086;&#1088;&#1090;%20&#1087;&#1088;&#1086;&#1077;&#1082;&#1090;&#1072;%20Power%20edge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5;&#1074;&#1077;&#1089;&#1090;.&#1087;&#1088;&#1086;&#1075;&#1088;&#1072;&#1084;&#1084;&#1072;\&#1055;&#1088;&#1086;&#1077;&#1082;&#1090;&#1099;%20&#1054;&#1055;\H_10%20%20%20%20&#1055;&#1072;&#1089;&#1087;&#1086;&#1088;&#1090;%20&#1087;&#1088;&#1086;&#1077;&#1082;&#1090;&#1072;%20&#1087;&#1088;&#1080;&#1085;&#1090;&#1077;&#1088;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5;&#1074;&#1077;&#1089;&#1090;.&#1087;&#1088;&#1086;&#1075;&#1088;&#1072;&#1084;&#1084;&#1072;\&#1055;&#1088;&#1086;&#1077;&#1082;&#1090;&#1099;%20&#1054;&#1055;\H_11%20%20%20%20&#1055;&#1072;&#1089;&#1087;&#1086;&#1088;&#1090;%20&#1087;&#1088;&#1086;&#1077;&#1082;&#1090;&#1072;%20&#1052;&#1060;&#1059;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5;&#1074;&#1077;&#1089;&#1090;.&#1087;&#1088;&#1086;&#1075;&#1088;&#1072;&#1084;&#1084;&#1072;\&#1055;&#1088;&#1086;&#1077;&#1082;&#1090;&#1099;%20&#1054;&#1055;\H_12%20%20%20%20&#1055;&#1072;&#1089;&#1087;&#1086;&#1088;&#1090;%20&#1087;&#1088;&#1086;&#1077;&#1082;&#1090;&#1072;%20&#1058;&#1077;&#1089;&#1090;&#1077;&#1088;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5;&#1074;&#1077;&#1089;&#1090;.&#1087;&#1088;&#1086;&#1075;&#1088;&#1072;&#1084;&#1084;&#1072;\&#1055;&#1088;&#1086;&#1077;&#1082;&#1090;&#1099;%20&#1054;&#1055;\H_13%20%20%20%20&#1055;&#1072;&#1089;&#1087;&#1086;&#1088;&#1090;%20&#1087;&#1088;&#1086;&#1077;&#1082;&#1090;&#1072;%20&#1048;&#1041;&#1055;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5;&#1074;&#1077;&#1089;&#1090;.&#1087;&#1088;&#1086;&#1075;&#1088;&#1072;&#1084;&#1084;&#1072;\&#1055;&#1088;&#1086;&#1077;&#1082;&#1090;&#1099;%20&#1054;&#1055;\H_16%20%20%20%20&#1055;&#1072;&#1089;&#1087;&#1086;&#1088;&#1090;%20&#1087;&#1088;&#1086;&#1077;&#1082;&#1090;&#1072;%20&#1057;&#1087;&#1083;&#1080;&#1090;-&#1089;&#1080;&#1089;&#1090;&#1077;&#1084;&#1072;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5;&#1074;&#1077;&#1089;&#1090;.&#1087;&#1088;&#1086;&#1075;&#1088;&#1072;&#1084;&#1084;&#1072;\&#1055;&#1088;&#1086;&#1077;&#1082;&#1090;&#1099;%20&#1054;&#1055;\H_14%20&#1055;&#1072;&#1089;&#1087;&#1086;&#1088;&#1090;%20&#1087;&#1088;&#1080;&#1086;&#1073;&#1088;&#1077;&#1090;&#1077;&#1085;&#1080;&#1077;%20&#1082;&#1086;&#1085;&#1076;&#1080;&#1094;&#1080;&#1086;&#1085;&#1077;&#1088;&#1072;%20&#1058;&#1074;&#1077;&#1088;&#1100;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5;&#1074;&#1077;&#1089;&#1090;.&#1087;&#1088;&#1086;&#1075;&#1088;&#1072;&#1084;&#1084;&#1072;\&#1055;&#1088;&#1086;&#1077;&#1082;&#1090;&#1099;%20&#1054;&#1055;\H_15%20&#1055;&#1072;&#1089;&#1087;&#1086;&#1088;&#1090;%20&#1087;&#1088;&#1080;&#1086;&#1073;&#1088;&#1077;&#1090;&#1077;&#1085;&#1080;&#1077;%20&#1093;&#1086;&#1083;&#1086;&#1076;&#1080;&#1083;&#1100;&#1085;&#1080;&#1082;&#1072;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5;&#1074;&#1077;&#1089;&#1090;.&#1087;&#1088;&#1086;&#1075;&#1088;&#1072;&#1084;&#1084;&#1072;\&#1055;&#1088;&#1086;&#1077;&#1082;&#1090;&#1099;%20&#1054;&#1055;\&#1050;_17%20&#1055;&#1072;&#1089;&#1087;&#1086;&#1088;&#1090;%20&#1087;&#1088;&#1086;&#1077;&#1082;&#1090;&#1072;%20&#1048;&#1057;&#105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_&#1057;&#1074;&#1086;&#1076;%20&#1048;&#1055;%202021-2023%2024.03.20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5;&#1074;&#1077;&#1089;&#1090;.&#1087;&#1088;&#1086;&#1075;&#1088;&#1072;&#1084;&#1084;&#1072;\&#1055;&#1088;&#1086;&#1077;&#1082;&#1090;&#1099;%20&#1062;&#1040;\H_09%20&#1055;&#1088;&#1086;&#1077;&#1082;&#1090;%20&#1048;&#1085;&#1090;&#1077;&#1075;&#1088;&#1072;&#1094;&#1080;&#1086;&#1085;&#1085;&#1072;&#1103;%20&#1096;&#1080;&#1085;&#1072;\H_09%20&#1055;&#1072;&#1089;&#1087;&#1086;&#1088;&#1090;%20&#1087;&#1088;&#1086;&#1077;&#1082;&#1090;&#1072;%20&#1048;&#1085;&#1090;&#1077;&#1075;&#1088;&#1072;&#1094;&#1080;&#1086;&#1085;&#1085;&#1072;&#1103;%20&#1096;&#1080;&#1085;&#1072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5;&#1074;&#1077;&#1089;&#1090;.&#1087;&#1088;&#1086;&#1075;&#1088;&#1072;&#1084;&#1084;&#1072;\&#1055;&#1088;&#1086;&#1077;&#1082;&#1090;&#1099;%20&#1062;&#1040;\H_01%20&#1055;&#1088;&#1086;&#1077;&#1082;&#1090;%20&#1048;&#1041;&#1055;\H_01%20&#1055;&#1072;&#1089;&#1087;&#1086;&#1088;&#1090;%20&#1087;&#1088;&#1086;&#1077;&#1082;&#1090;&#1072;%20&#1048;&#1041;&#1055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5;&#1074;&#1077;&#1089;&#1090;.&#1087;&#1088;&#1086;&#1075;&#1088;&#1072;&#1084;&#1084;&#1072;\&#1055;&#1088;&#1086;&#1077;&#1082;&#1090;&#1099;%20&#1062;&#1040;\H_02%20&#1055;&#1088;&#1086;&#1077;&#1082;&#1090;%20&#1051;&#1077;&#1085;&#1090;&#1086;&#1095;&#1085;&#1072;&#1103;%20&#1073;&#1080;&#1073;&#1083;&#1080;&#1086;&#1090;&#1077;&#1082;&#1072;\H_02%20&#1055;&#1072;&#1089;&#1087;&#1086;&#1088;&#1090;%20&#1087;&#1088;&#1086;&#1077;&#1082;&#1090;&#1072;%20&#1051;&#1077;&#1085;&#1090;&#1086;&#1095;&#1085;&#1072;&#1103;%20&#1073;&#1080;&#1073;&#1083;&#1080;&#1086;&#1090;&#1077;&#1082;&#1072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5;&#1074;&#1077;&#1089;&#1090;.&#1087;&#1088;&#1086;&#1075;&#1088;&#1072;&#1084;&#1084;&#1072;\&#1055;&#1088;&#1086;&#1077;&#1082;&#1090;&#1099;%20&#1062;&#1040;\H_03%20&#1055;&#1088;&#1086;&#1077;&#1082;&#1090;%20&#1057;&#1061;&#1044;\H_03%20&#1055;&#1072;&#1089;&#1087;&#1086;&#1088;&#1090;%20&#1087;&#1088;&#1086;&#1077;&#1082;&#1090;&#1072;%20&#1057;&#1061;&#1044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5;&#1074;&#1077;&#1089;&#1090;.&#1087;&#1088;&#1086;&#1075;&#1088;&#1072;&#1084;&#1084;&#1072;\&#1055;&#1088;&#1086;&#1077;&#1082;&#1090;&#1099;%20&#1062;&#1040;\H_04%20&#1055;&#1088;&#1086;&#1077;&#1082;&#1090;%20&#1052;&#1060;&#1059;\H_04%20&#1055;&#1072;&#1089;&#1087;&#1086;&#1088;&#1090;%20&#1087;&#1088;&#1086;&#1077;&#1082;&#1090;&#1072;%20&#1052;&#1060;&#1059;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5;&#1074;&#1077;&#1089;&#1090;.&#1087;&#1088;&#1086;&#1075;&#1088;&#1072;&#1084;&#1084;&#1072;\&#1055;&#1088;&#1086;&#1077;&#1082;&#1090;&#1099;%20&#1062;&#1040;\H_05%20&#1055;&#1088;&#1086;&#1077;&#1082;&#1090;%20&#1052;&#1072;&#1088;&#1096;&#1088;&#1091;&#1090;&#1080;&#1079;&#1072;&#1090;&#1086;&#1088;\H_05%20&#1055;&#1072;&#1089;&#1087;&#1086;&#1088;&#1090;%20&#1087;&#1088;&#1086;&#1077;&#1082;&#1090;&#1072;%20&#1052;&#1072;&#1088;&#1096;&#1088;&#1091;&#1090;&#1080;&#1079;&#1072;&#1090;&#1086;&#1088;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5;&#1074;&#1077;&#1089;&#1090;.&#1087;&#1088;&#1086;&#1075;&#1088;&#1072;&#1084;&#1084;&#1072;\&#1055;&#1088;&#1086;&#1077;&#1082;&#1090;&#1099;%20&#1062;&#1040;\H_06%20&#1055;&#1088;&#1086;&#1077;&#1082;&#1090;%20&#1052;&#1086;&#1085;&#1086;&#1073;&#1083;&#1086;&#1082;\H_06%20&#1055;&#1072;&#1089;&#1087;&#1086;&#1088;&#1090;%20&#1087;&#1088;&#1086;&#1077;&#1082;&#1090;&#1072;%20&#1052;&#1086;&#1085;&#1086;&#1073;&#1083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паспорт местоположение"/>
      <sheetName val="2 паспорт описание"/>
      <sheetName val="3. паспортбюджет (2)"/>
      <sheetName val="4. Паспорт фин осв ввод"/>
      <sheetName val="5. Паспорт отчет о закупке"/>
      <sheetName val="6. Отчет о ходе реализации ИП"/>
    </sheetNames>
    <sheetDataSet>
      <sheetData sheetId="5">
        <row r="41">
          <cell r="B41">
            <v>43.956666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 паспорт местоположение"/>
      <sheetName val="2 паспорт описание"/>
      <sheetName val="3. паспортбюджет (2)"/>
      <sheetName val="4. Паспорт фин осв ввод"/>
      <sheetName val="5. Паспорт отчет о закупке"/>
      <sheetName val="6. Отчет о ходе реализации ИП"/>
    </sheetNames>
    <sheetDataSet>
      <sheetData sheetId="5">
        <row r="41">
          <cell r="B41">
            <v>12.055307298087701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. паспорт местоположение"/>
      <sheetName val="2 паспорт описание"/>
      <sheetName val="3. паспортбюджет (2)"/>
      <sheetName val="4. Паспорт фин осв ввод"/>
      <sheetName val="5. Паспорт отчет о закупке"/>
      <sheetName val="6. Отчет о ходе реализации ИП"/>
    </sheetNames>
    <sheetDataSet>
      <sheetData sheetId="5">
        <row r="41">
          <cell r="B41">
            <v>7.401000000000001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. паспорт местоположение"/>
      <sheetName val="2 паспорт описание"/>
      <sheetName val="3. паспортбюджет (2)"/>
      <sheetName val="4. Паспорт фин осв ввод"/>
      <sheetName val="5. Паспорт отчет о закупке"/>
      <sheetName val="6. Отчет о ходе реализации ИП"/>
    </sheetNames>
    <sheetDataSet>
      <sheetData sheetId="5">
        <row r="41">
          <cell r="B41">
            <v>1.6461720000000004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. паспорт местоположение"/>
      <sheetName val="2 паспорт описание"/>
      <sheetName val="3. паспортбюджет (2)"/>
      <sheetName val="4. Паспорт фин осв ввод"/>
      <sheetName val="5. Паспорт отчет о закупке"/>
      <sheetName val="6. Отчет о ходе реализации ИП"/>
    </sheetNames>
    <sheetDataSet>
      <sheetData sheetId="5">
        <row r="41">
          <cell r="B41">
            <v>0.082105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. паспорт местоположение"/>
      <sheetName val="2 паспорт описание"/>
      <sheetName val="3. паспортбюджет (2)"/>
      <sheetName val="4. Паспорт фин осв ввод"/>
      <sheetName val="5. Паспорт отчет о закупке"/>
      <sheetName val="6. Отчет о ходе реализации ИП"/>
    </sheetNames>
    <sheetDataSet>
      <sheetData sheetId="5">
        <row r="41">
          <cell r="B41">
            <v>0.8373440000000001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. паспорт местоположение"/>
      <sheetName val="2 паспорт описание"/>
      <sheetName val="3. паспортбюджет (2)"/>
      <sheetName val="4. Паспорт фин осв ввод"/>
      <sheetName val="5. Паспорт отчет о закупке"/>
      <sheetName val="6. Отчет о ходе реализации ИП"/>
    </sheetNames>
    <sheetDataSet>
      <sheetData sheetId="5">
        <row r="41">
          <cell r="B41">
            <v>0.4086745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. паспорт местоположение"/>
      <sheetName val="2 паспорт описание"/>
      <sheetName val="3. паспортбюджет (2)"/>
      <sheetName val="4. Паспорт фин осв ввод"/>
      <sheetName val="5. Паспорт отчет о закупке"/>
      <sheetName val="6. Отчет о ходе реализации ИП"/>
    </sheetNames>
    <sheetDataSet>
      <sheetData sheetId="5">
        <row r="41">
          <cell r="B41">
            <v>0.13138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. паспорт местоположение"/>
      <sheetName val="2 паспорт описание"/>
      <sheetName val="3. паспортбюджет (2)"/>
      <sheetName val="4. Паспорт фин осв ввод"/>
      <sheetName val="5. Паспорт отчет о закупке"/>
      <sheetName val="6. Отчет о ходе реализации ИП"/>
    </sheetNames>
    <sheetDataSet>
      <sheetData sheetId="5">
        <row r="41">
          <cell r="B41">
            <v>0.130754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. паспорт местоположение"/>
      <sheetName val="2 паспорт описание"/>
      <sheetName val="3. паспортбюджет (2)"/>
      <sheetName val="4. Паспорт фин осв ввод"/>
      <sheetName val="5. Паспорт отчет о закупке"/>
      <sheetName val="6. Отчет о ходе реализации ИП"/>
    </sheetNames>
    <sheetDataSet>
      <sheetData sheetId="5">
        <row r="41">
          <cell r="B41">
            <v>3106.004688392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D9">
            <v>0.13138</v>
          </cell>
          <cell r="G9">
            <v>0.13138</v>
          </cell>
        </row>
        <row r="10">
          <cell r="D10">
            <v>0.13075399999999998</v>
          </cell>
          <cell r="G10">
            <v>0.13075399999999998</v>
          </cell>
        </row>
        <row r="11">
          <cell r="G11">
            <v>0.44074727476</v>
          </cell>
        </row>
        <row r="21">
          <cell r="G21">
            <v>8.301103699199997</v>
          </cell>
        </row>
        <row r="22">
          <cell r="G22">
            <v>1.7753651962799997</v>
          </cell>
        </row>
        <row r="28">
          <cell r="G28">
            <v>0.0885489598933333</v>
          </cell>
        </row>
        <row r="30">
          <cell r="G30">
            <v>0.9030578583866665</v>
          </cell>
        </row>
        <row r="37">
          <cell r="G37">
            <v>0.9543238189056003</v>
          </cell>
        </row>
        <row r="38">
          <cell r="G38">
            <v>1.7500967071744002</v>
          </cell>
        </row>
        <row r="39">
          <cell r="G39">
            <v>6.007644854681601</v>
          </cell>
        </row>
        <row r="40">
          <cell r="G40">
            <v>2.94309760244065</v>
          </cell>
        </row>
        <row r="41">
          <cell r="G41">
            <v>1.84650867982705</v>
          </cell>
        </row>
        <row r="42">
          <cell r="G42">
            <v>9.97669985528375</v>
          </cell>
        </row>
        <row r="43">
          <cell r="G43">
            <v>12.055307298087701</v>
          </cell>
        </row>
        <row r="47">
          <cell r="D47">
            <v>1388.4752025245361</v>
          </cell>
          <cell r="E47">
            <v>1602.0399954888358</v>
          </cell>
          <cell r="F47">
            <v>256.87160489395734</v>
          </cell>
          <cell r="G47">
            <v>3247.386802907329</v>
          </cell>
        </row>
        <row r="55">
          <cell r="D55">
            <v>21.978333</v>
          </cell>
          <cell r="E55">
            <v>21.978333</v>
          </cell>
          <cell r="G55">
            <v>43.956666</v>
          </cell>
        </row>
        <row r="56">
          <cell r="D56">
            <v>18.01986666666667</v>
          </cell>
          <cell r="E56">
            <v>8.996480640000001</v>
          </cell>
          <cell r="F56">
            <v>1.8263626826112005</v>
          </cell>
          <cell r="G56">
            <v>28.84270998927787</v>
          </cell>
        </row>
        <row r="94">
          <cell r="A94">
            <v>0.323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 паспорт местоположение"/>
      <sheetName val="2 паспорт описание"/>
      <sheetName val="3. паспортбюджет (2)"/>
      <sheetName val="4. Паспорт фин осв ввод"/>
      <sheetName val="5. Паспорт отчет о закупке"/>
      <sheetName val="6. Отчет о ходе реализации ИП"/>
    </sheetNames>
    <sheetDataSet>
      <sheetData sheetId="5">
        <row r="41">
          <cell r="B41">
            <v>28.84270998927787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 паспорт местоположение"/>
      <sheetName val="2 паспорт описание"/>
      <sheetName val="3. паспортбюджет (2)"/>
      <sheetName val="4. Паспорт фин осв ввод"/>
      <sheetName val="5. Паспорт отчет о закупке"/>
      <sheetName val="6. Отчет о ходе реализации ИП"/>
    </sheetNames>
    <sheetDataSet>
      <sheetData sheetId="5">
        <row r="41">
          <cell r="B41">
            <v>0.94988004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 паспорт местоположение"/>
      <sheetName val="2 паспорт описание"/>
      <sheetName val="3. паспортбюджет (2)"/>
      <sheetName val="4. Паспорт фин осв ввод"/>
      <sheetName val="5. Паспорт отчет о закупке"/>
      <sheetName val="6. Отчет о ходе реализации ИП"/>
    </sheetNames>
    <sheetDataSet>
      <sheetData sheetId="5">
        <row r="41">
          <cell r="B41">
            <v>1.49599167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 паспорт местоположение"/>
      <sheetName val="2 паспорт описание"/>
      <sheetName val="3. паспортбюджет (2)"/>
      <sheetName val="4. Паспорт фин осв ввод"/>
      <sheetName val="5. Паспорт отчет о закупке"/>
      <sheetName val="6. Отчет о ходе реализации ИП"/>
    </sheetNames>
    <sheetDataSet>
      <sheetData sheetId="5">
        <row r="41">
          <cell r="B41">
            <v>5.020172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. паспорт местоположение"/>
      <sheetName val="2 паспорт описание"/>
      <sheetName val="3. паспортбюджет (2)"/>
      <sheetName val="4. Паспорт фин осв ввод"/>
      <sheetName val="5. Паспорт отчет о закупке"/>
      <sheetName val="6. Отчет о ходе реализации ИП"/>
    </sheetNames>
    <sheetDataSet>
      <sheetData sheetId="5">
        <row r="41">
          <cell r="B41">
            <v>2.94309760244065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 паспорт местоположение"/>
      <sheetName val="2 паспорт описание"/>
      <sheetName val="3. паспортбюджет (2)"/>
      <sheetName val="4. Паспорт фин осв ввод"/>
      <sheetName val="5. Паспорт отчет о закупке"/>
      <sheetName val="6. Отчет о ходе реализации ИП"/>
    </sheetNames>
    <sheetDataSet>
      <sheetData sheetId="5">
        <row r="41">
          <cell r="B41">
            <v>1.84650867982705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. паспорт местоположение"/>
      <sheetName val="2 паспорт описание"/>
      <sheetName val="3. паспортбюджет (2)"/>
      <sheetName val="4. Паспорт фин осв ввод"/>
      <sheetName val="5. Паспорт отчет о закупке"/>
      <sheetName val="6. Отчет о ходе реализации ИП"/>
    </sheetNames>
    <sheetDataSet>
      <sheetData sheetId="5">
        <row r="41">
          <cell r="B41">
            <v>9.97669985528375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AD55"/>
  <sheetViews>
    <sheetView zoomScale="75" zoomScaleNormal="75" zoomScaleSheetLayoutView="61" zoomScalePageLayoutView="0" workbookViewId="0" topLeftCell="A1">
      <selection activeCell="A7" sqref="A7:T7"/>
    </sheetView>
  </sheetViews>
  <sheetFormatPr defaultColWidth="9.00390625" defaultRowHeight="12.75"/>
  <cols>
    <col min="1" max="1" width="12.125" style="1" customWidth="1"/>
    <col min="2" max="2" width="48.75390625" style="1" customWidth="1"/>
    <col min="3" max="3" width="17.25390625" style="1" customWidth="1"/>
    <col min="4" max="4" width="15.25390625" style="1" customWidth="1"/>
    <col min="5" max="5" width="17.625" style="1" customWidth="1"/>
    <col min="6" max="6" width="8.75390625" style="1" customWidth="1"/>
    <col min="7" max="7" width="18.00390625" style="1" customWidth="1"/>
    <col min="8" max="8" width="17.00390625" style="1" customWidth="1"/>
    <col min="9" max="9" width="20.125" style="1" customWidth="1"/>
    <col min="10" max="10" width="22.625" style="1" customWidth="1"/>
    <col min="11" max="11" width="16.75390625" style="1" bestFit="1" customWidth="1"/>
    <col min="12" max="12" width="7.00390625" style="1" customWidth="1"/>
    <col min="13" max="13" width="11.375" style="1" customWidth="1"/>
    <col min="14" max="14" width="17.875" style="51" customWidth="1"/>
    <col min="15" max="15" width="9.00390625" style="1" customWidth="1"/>
    <col min="16" max="16" width="14.375" style="1" bestFit="1" customWidth="1"/>
    <col min="17" max="17" width="8.25390625" style="1" customWidth="1"/>
    <col min="18" max="18" width="10.00390625" style="1" customWidth="1"/>
    <col min="19" max="19" width="14.625" style="51" customWidth="1"/>
    <col min="20" max="20" width="9.00390625" style="1" customWidth="1"/>
    <col min="21" max="21" width="12.625" style="1" customWidth="1"/>
    <col min="22" max="23" width="8.25390625" style="1" customWidth="1"/>
    <col min="24" max="24" width="18.00390625" style="51" customWidth="1"/>
    <col min="25" max="25" width="8.25390625" style="1" customWidth="1"/>
    <col min="26" max="26" width="13.375" style="1" customWidth="1"/>
    <col min="27" max="27" width="7.00390625" style="1" customWidth="1"/>
    <col min="28" max="28" width="10.875" style="1" customWidth="1"/>
    <col min="29" max="29" width="17.125" style="51" customWidth="1"/>
    <col min="30" max="30" width="8.375" style="1" customWidth="1"/>
    <col min="31" max="16384" width="9.125" style="1" customWidth="1"/>
  </cols>
  <sheetData>
    <row r="1" ht="18.75">
      <c r="AD1" s="2" t="s">
        <v>37</v>
      </c>
    </row>
    <row r="3" spans="1:25" ht="18.75">
      <c r="A3" s="163" t="s">
        <v>0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"/>
      <c r="V3" s="16"/>
      <c r="W3" s="16"/>
      <c r="X3" s="55"/>
      <c r="Y3" s="16"/>
    </row>
    <row r="4" spans="1:30" ht="18.75">
      <c r="A4" s="164" t="s">
        <v>1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7"/>
      <c r="V4" s="17"/>
      <c r="W4" s="17"/>
      <c r="X4" s="56"/>
      <c r="Y4" s="17"/>
      <c r="Z4" s="4"/>
      <c r="AA4" s="4"/>
      <c r="AB4" s="4"/>
      <c r="AC4" s="59"/>
      <c r="AD4" s="4"/>
    </row>
    <row r="5" spans="1:30" ht="18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2"/>
      <c r="O5" s="5"/>
      <c r="P5" s="5"/>
      <c r="Q5" s="5"/>
      <c r="R5" s="5"/>
      <c r="S5" s="52"/>
      <c r="T5" s="5"/>
      <c r="U5" s="5"/>
      <c r="V5" s="5"/>
      <c r="W5" s="5"/>
      <c r="X5" s="52"/>
      <c r="Y5" s="5"/>
      <c r="Z5" s="4"/>
      <c r="AA5" s="4"/>
      <c r="AB5" s="4"/>
      <c r="AC5" s="59"/>
      <c r="AD5" s="4"/>
    </row>
    <row r="6" spans="1:30" ht="18.75">
      <c r="A6" s="195" t="s">
        <v>224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8"/>
      <c r="V6" s="18"/>
      <c r="W6" s="18"/>
      <c r="X6" s="57"/>
      <c r="Y6" s="18"/>
      <c r="Z6" s="6"/>
      <c r="AA6" s="6"/>
      <c r="AB6" s="6"/>
      <c r="AC6" s="60"/>
      <c r="AD6" s="6"/>
    </row>
    <row r="7" spans="1:30" ht="18.75" customHeight="1">
      <c r="A7" s="166" t="s">
        <v>2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9"/>
      <c r="V7" s="19"/>
      <c r="W7" s="19"/>
      <c r="X7" s="58"/>
      <c r="Y7" s="19"/>
      <c r="Z7" s="7"/>
      <c r="AA7" s="7"/>
      <c r="AB7" s="7"/>
      <c r="AC7" s="61"/>
      <c r="AD7" s="7"/>
    </row>
    <row r="8" ht="15.75">
      <c r="I8" s="111"/>
    </row>
    <row r="9" spans="1:30" ht="78.75" customHeight="1">
      <c r="A9" s="150" t="s">
        <v>3</v>
      </c>
      <c r="B9" s="150" t="s">
        <v>4</v>
      </c>
      <c r="C9" s="150" t="s">
        <v>5</v>
      </c>
      <c r="D9" s="154" t="s">
        <v>6</v>
      </c>
      <c r="E9" s="150" t="s">
        <v>7</v>
      </c>
      <c r="F9" s="150" t="s">
        <v>8</v>
      </c>
      <c r="G9" s="150"/>
      <c r="H9" s="150"/>
      <c r="I9" s="150" t="s">
        <v>9</v>
      </c>
      <c r="J9" s="150" t="s">
        <v>10</v>
      </c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</row>
    <row r="10" spans="1:30" ht="85.5" customHeight="1">
      <c r="A10" s="150"/>
      <c r="B10" s="150"/>
      <c r="C10" s="150"/>
      <c r="D10" s="154"/>
      <c r="E10" s="150"/>
      <c r="F10" s="160" t="s">
        <v>11</v>
      </c>
      <c r="G10" s="161"/>
      <c r="H10" s="162"/>
      <c r="I10" s="150"/>
      <c r="J10" s="150"/>
      <c r="K10" s="160" t="s">
        <v>172</v>
      </c>
      <c r="L10" s="161"/>
      <c r="M10" s="161"/>
      <c r="N10" s="161"/>
      <c r="O10" s="162"/>
      <c r="P10" s="160" t="s">
        <v>164</v>
      </c>
      <c r="Q10" s="161"/>
      <c r="R10" s="161"/>
      <c r="S10" s="161"/>
      <c r="T10" s="162"/>
      <c r="U10" s="160" t="s">
        <v>173</v>
      </c>
      <c r="V10" s="161"/>
      <c r="W10" s="161"/>
      <c r="X10" s="161"/>
      <c r="Y10" s="162"/>
      <c r="Z10" s="160" t="s">
        <v>12</v>
      </c>
      <c r="AA10" s="161"/>
      <c r="AB10" s="161"/>
      <c r="AC10" s="161"/>
      <c r="AD10" s="162"/>
    </row>
    <row r="11" spans="1:30" ht="203.25" customHeight="1">
      <c r="A11" s="150"/>
      <c r="B11" s="150"/>
      <c r="C11" s="150"/>
      <c r="D11" s="154"/>
      <c r="E11" s="10" t="s">
        <v>13</v>
      </c>
      <c r="F11" s="9" t="s">
        <v>14</v>
      </c>
      <c r="G11" s="9" t="s">
        <v>15</v>
      </c>
      <c r="H11" s="9" t="s">
        <v>16</v>
      </c>
      <c r="I11" s="11" t="s">
        <v>11</v>
      </c>
      <c r="J11" s="9" t="s">
        <v>176</v>
      </c>
      <c r="K11" s="9" t="s">
        <v>17</v>
      </c>
      <c r="L11" s="9" t="s">
        <v>18</v>
      </c>
      <c r="M11" s="9" t="s">
        <v>19</v>
      </c>
      <c r="N11" s="53" t="s">
        <v>20</v>
      </c>
      <c r="O11" s="11" t="s">
        <v>21</v>
      </c>
      <c r="P11" s="9" t="s">
        <v>17</v>
      </c>
      <c r="Q11" s="9" t="s">
        <v>18</v>
      </c>
      <c r="R11" s="9" t="s">
        <v>19</v>
      </c>
      <c r="S11" s="53" t="s">
        <v>20</v>
      </c>
      <c r="T11" s="11" t="s">
        <v>21</v>
      </c>
      <c r="U11" s="9" t="s">
        <v>17</v>
      </c>
      <c r="V11" s="9" t="s">
        <v>18</v>
      </c>
      <c r="W11" s="9" t="s">
        <v>19</v>
      </c>
      <c r="X11" s="53" t="s">
        <v>20</v>
      </c>
      <c r="Y11" s="11" t="s">
        <v>21</v>
      </c>
      <c r="Z11" s="9" t="s">
        <v>17</v>
      </c>
      <c r="AA11" s="9" t="s">
        <v>18</v>
      </c>
      <c r="AB11" s="9" t="s">
        <v>19</v>
      </c>
      <c r="AC11" s="53" t="s">
        <v>20</v>
      </c>
      <c r="AD11" s="11" t="s">
        <v>21</v>
      </c>
    </row>
    <row r="12" spans="1:30" ht="19.5" customHeight="1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  <c r="K12" s="12" t="s">
        <v>22</v>
      </c>
      <c r="L12" s="12" t="s">
        <v>23</v>
      </c>
      <c r="M12" s="12" t="s">
        <v>24</v>
      </c>
      <c r="N12" s="54" t="s">
        <v>25</v>
      </c>
      <c r="O12" s="12" t="s">
        <v>26</v>
      </c>
      <c r="P12" s="12" t="s">
        <v>27</v>
      </c>
      <c r="Q12" s="12" t="s">
        <v>28</v>
      </c>
      <c r="R12" s="12" t="s">
        <v>29</v>
      </c>
      <c r="S12" s="54" t="s">
        <v>30</v>
      </c>
      <c r="T12" s="12" t="s">
        <v>31</v>
      </c>
      <c r="U12" s="12" t="s">
        <v>32</v>
      </c>
      <c r="V12" s="12" t="s">
        <v>33</v>
      </c>
      <c r="W12" s="12" t="s">
        <v>34</v>
      </c>
      <c r="X12" s="54" t="s">
        <v>35</v>
      </c>
      <c r="Y12" s="12" t="s">
        <v>36</v>
      </c>
      <c r="Z12" s="8">
        <v>12</v>
      </c>
      <c r="AA12" s="8">
        <v>13</v>
      </c>
      <c r="AB12" s="8">
        <v>14</v>
      </c>
      <c r="AC12" s="62">
        <v>15</v>
      </c>
      <c r="AD12" s="8">
        <v>16</v>
      </c>
    </row>
    <row r="13" spans="1:30" ht="15.75">
      <c r="A13" s="50">
        <v>1</v>
      </c>
      <c r="B13" s="50" t="s">
        <v>150</v>
      </c>
      <c r="C13" s="13"/>
      <c r="D13" s="72"/>
      <c r="E13" s="64"/>
      <c r="F13" s="13"/>
      <c r="G13" s="64"/>
      <c r="H13" s="70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3"/>
    </row>
    <row r="14" spans="1:30" ht="47.25">
      <c r="A14" s="99" t="s">
        <v>151</v>
      </c>
      <c r="B14" s="103" t="s">
        <v>160</v>
      </c>
      <c r="C14" s="127" t="s">
        <v>195</v>
      </c>
      <c r="D14" s="113">
        <v>2022</v>
      </c>
      <c r="E14" s="113">
        <v>2022</v>
      </c>
      <c r="F14" s="102"/>
      <c r="G14" s="102">
        <f>'[4]6. Отчет о ходе реализации ИП'!$B$41*0.323</f>
        <v>0.30681125292</v>
      </c>
      <c r="H14" s="115">
        <v>43931</v>
      </c>
      <c r="I14" s="102">
        <f>'[2]Лист1'!$G$37*'[2]Лист1'!$A$94</f>
        <v>0.3082465935065089</v>
      </c>
      <c r="J14" s="102">
        <f aca="true" t="shared" si="0" ref="J14:J24">I14</f>
        <v>0.3082465935065089</v>
      </c>
      <c r="K14" s="102">
        <f aca="true" t="shared" si="1" ref="K14:K21">SUM(L14:O14)</f>
        <v>0</v>
      </c>
      <c r="L14" s="102"/>
      <c r="M14" s="102"/>
      <c r="N14" s="102">
        <v>0</v>
      </c>
      <c r="O14" s="102"/>
      <c r="P14" s="102">
        <f aca="true" t="shared" si="2" ref="P14:P24">SUM(Q14:T14)</f>
        <v>0.3082465935065089</v>
      </c>
      <c r="Q14" s="102"/>
      <c r="R14" s="102"/>
      <c r="S14" s="102">
        <f>J14</f>
        <v>0.3082465935065089</v>
      </c>
      <c r="T14" s="102"/>
      <c r="U14" s="102">
        <f aca="true" t="shared" si="3" ref="U14:U24">SUM(V14:Y14)</f>
        <v>0</v>
      </c>
      <c r="V14" s="102"/>
      <c r="W14" s="102"/>
      <c r="X14" s="102">
        <v>0</v>
      </c>
      <c r="Y14" s="102"/>
      <c r="Z14" s="102">
        <f>AC14</f>
        <v>0.3082465935065089</v>
      </c>
      <c r="AA14" s="102"/>
      <c r="AB14" s="102"/>
      <c r="AC14" s="102">
        <f aca="true" t="shared" si="4" ref="AC14:AC24">N14+S14+X14</f>
        <v>0.3082465935065089</v>
      </c>
      <c r="AD14" s="102"/>
    </row>
    <row r="15" spans="1:30" ht="31.5">
      <c r="A15" s="99" t="s">
        <v>127</v>
      </c>
      <c r="B15" s="103" t="s">
        <v>161</v>
      </c>
      <c r="C15" s="127" t="s">
        <v>196</v>
      </c>
      <c r="D15" s="113">
        <v>2022</v>
      </c>
      <c r="E15" s="113">
        <v>2022</v>
      </c>
      <c r="F15" s="102"/>
      <c r="G15" s="102">
        <f>'[5]6. Отчет о ходе реализации ИП'!$B$41*0.323</f>
        <v>0.48320530941</v>
      </c>
      <c r="H15" s="115">
        <v>43922</v>
      </c>
      <c r="I15" s="102">
        <f>'[2]Лист1'!$G$38*'[2]Лист1'!$A$94</f>
        <v>0.5652812364173313</v>
      </c>
      <c r="J15" s="102">
        <f t="shared" si="0"/>
        <v>0.5652812364173313</v>
      </c>
      <c r="K15" s="102">
        <f t="shared" si="1"/>
        <v>0</v>
      </c>
      <c r="L15" s="102"/>
      <c r="M15" s="102"/>
      <c r="N15" s="102">
        <v>0</v>
      </c>
      <c r="O15" s="102"/>
      <c r="P15" s="102">
        <f t="shared" si="2"/>
        <v>0.5652812364173313</v>
      </c>
      <c r="Q15" s="102"/>
      <c r="R15" s="102"/>
      <c r="S15" s="102">
        <f>J15</f>
        <v>0.5652812364173313</v>
      </c>
      <c r="T15" s="102"/>
      <c r="U15" s="102">
        <f t="shared" si="3"/>
        <v>0</v>
      </c>
      <c r="V15" s="102"/>
      <c r="W15" s="102"/>
      <c r="X15" s="102">
        <v>0</v>
      </c>
      <c r="Y15" s="102"/>
      <c r="Z15" s="102">
        <f>AC15</f>
        <v>0.5652812364173313</v>
      </c>
      <c r="AA15" s="102"/>
      <c r="AB15" s="102"/>
      <c r="AC15" s="102">
        <f t="shared" si="4"/>
        <v>0.5652812364173313</v>
      </c>
      <c r="AD15" s="102"/>
    </row>
    <row r="16" spans="1:30" ht="47.25">
      <c r="A16" s="99" t="s">
        <v>152</v>
      </c>
      <c r="B16" s="103" t="s">
        <v>162</v>
      </c>
      <c r="C16" s="101" t="s">
        <v>197</v>
      </c>
      <c r="D16" s="113">
        <v>2022</v>
      </c>
      <c r="E16" s="113">
        <v>2022</v>
      </c>
      <c r="F16" s="102"/>
      <c r="G16" s="102">
        <f>'[6]6. Отчет о ходе реализации ИП'!$B$41*0.323</f>
        <v>1.6215155559999999</v>
      </c>
      <c r="H16" s="115">
        <v>43917</v>
      </c>
      <c r="I16" s="102">
        <f>'[2]Лист1'!$G$39*'[2]Лист1'!$A$94</f>
        <v>1.9404692880621572</v>
      </c>
      <c r="J16" s="102">
        <f t="shared" si="0"/>
        <v>1.9404692880621572</v>
      </c>
      <c r="K16" s="102">
        <f t="shared" si="1"/>
        <v>0</v>
      </c>
      <c r="L16" s="102"/>
      <c r="M16" s="102"/>
      <c r="N16" s="102">
        <v>0</v>
      </c>
      <c r="O16" s="102"/>
      <c r="P16" s="102">
        <f t="shared" si="2"/>
        <v>1.9404692880621572</v>
      </c>
      <c r="Q16" s="102"/>
      <c r="R16" s="102"/>
      <c r="S16" s="102">
        <f>J16</f>
        <v>1.9404692880621572</v>
      </c>
      <c r="T16" s="102"/>
      <c r="U16" s="102">
        <f t="shared" si="3"/>
        <v>0</v>
      </c>
      <c r="V16" s="102"/>
      <c r="W16" s="102"/>
      <c r="X16" s="102">
        <v>0</v>
      </c>
      <c r="Y16" s="102"/>
      <c r="Z16" s="102">
        <f>AC16</f>
        <v>1.9404692880621572</v>
      </c>
      <c r="AA16" s="102"/>
      <c r="AB16" s="102"/>
      <c r="AC16" s="102">
        <f t="shared" si="4"/>
        <v>1.9404692880621572</v>
      </c>
      <c r="AD16" s="102"/>
    </row>
    <row r="17" spans="1:30" ht="31.5">
      <c r="A17" s="99" t="s">
        <v>153</v>
      </c>
      <c r="B17" s="103" t="s">
        <v>177</v>
      </c>
      <c r="C17" s="101" t="s">
        <v>198</v>
      </c>
      <c r="D17" s="112">
        <v>2023</v>
      </c>
      <c r="E17" s="112">
        <v>2023</v>
      </c>
      <c r="F17" s="100"/>
      <c r="G17" s="102">
        <f>'[7]6. Отчет о ходе реализации ИП'!$B$41*0.323</f>
        <v>0.95062052558833</v>
      </c>
      <c r="H17" s="115">
        <v>43917</v>
      </c>
      <c r="I17" s="102">
        <f>'[2]Лист1'!$G$40*'[2]Лист1'!$A$94</f>
        <v>0.95062052558833</v>
      </c>
      <c r="J17" s="102">
        <f t="shared" si="0"/>
        <v>0.95062052558833</v>
      </c>
      <c r="K17" s="102">
        <f t="shared" si="1"/>
        <v>0</v>
      </c>
      <c r="L17" s="102"/>
      <c r="M17" s="102"/>
      <c r="N17" s="102">
        <v>0</v>
      </c>
      <c r="O17" s="102"/>
      <c r="P17" s="102">
        <f t="shared" si="2"/>
        <v>0</v>
      </c>
      <c r="Q17" s="102"/>
      <c r="R17" s="102"/>
      <c r="S17" s="102">
        <v>0</v>
      </c>
      <c r="T17" s="102"/>
      <c r="U17" s="102">
        <f t="shared" si="3"/>
        <v>0.95062052558833</v>
      </c>
      <c r="V17" s="102"/>
      <c r="W17" s="102"/>
      <c r="X17" s="102">
        <f>J17</f>
        <v>0.95062052558833</v>
      </c>
      <c r="Y17" s="102"/>
      <c r="Z17" s="102">
        <f>K17+P17+U17</f>
        <v>0.95062052558833</v>
      </c>
      <c r="AA17" s="102"/>
      <c r="AB17" s="102"/>
      <c r="AC17" s="102">
        <f t="shared" si="4"/>
        <v>0.95062052558833</v>
      </c>
      <c r="AD17" s="100"/>
    </row>
    <row r="18" spans="1:30" ht="39" customHeight="1">
      <c r="A18" s="99" t="s">
        <v>154</v>
      </c>
      <c r="B18" s="103" t="s">
        <v>178</v>
      </c>
      <c r="C18" s="101" t="s">
        <v>199</v>
      </c>
      <c r="D18" s="112">
        <v>2023</v>
      </c>
      <c r="E18" s="112">
        <v>2023</v>
      </c>
      <c r="F18" s="102"/>
      <c r="G18" s="102">
        <f>'[8]6. Отчет о ходе реализации ИП'!$B$41*0.323</f>
        <v>0.5964223035841372</v>
      </c>
      <c r="H18" s="115">
        <v>43917</v>
      </c>
      <c r="I18" s="102">
        <f>'[2]Лист1'!$G$41*'[2]Лист1'!$A$94</f>
        <v>0.5964223035841372</v>
      </c>
      <c r="J18" s="102">
        <f t="shared" si="0"/>
        <v>0.5964223035841372</v>
      </c>
      <c r="K18" s="102">
        <f t="shared" si="1"/>
        <v>0</v>
      </c>
      <c r="L18" s="102"/>
      <c r="M18" s="102"/>
      <c r="N18" s="102">
        <v>0</v>
      </c>
      <c r="O18" s="102"/>
      <c r="P18" s="102">
        <f t="shared" si="2"/>
        <v>0</v>
      </c>
      <c r="Q18" s="102"/>
      <c r="R18" s="102"/>
      <c r="S18" s="102">
        <v>0</v>
      </c>
      <c r="T18" s="102"/>
      <c r="U18" s="102">
        <f t="shared" si="3"/>
        <v>0.5964223035841372</v>
      </c>
      <c r="V18" s="102"/>
      <c r="W18" s="102"/>
      <c r="X18" s="102">
        <f>J18</f>
        <v>0.5964223035841372</v>
      </c>
      <c r="Y18" s="102"/>
      <c r="Z18" s="102">
        <f aca="true" t="shared" si="5" ref="Z18:Z24">AC18</f>
        <v>0.5964223035841372</v>
      </c>
      <c r="AA18" s="102"/>
      <c r="AB18" s="102"/>
      <c r="AC18" s="102">
        <f t="shared" si="4"/>
        <v>0.5964223035841372</v>
      </c>
      <c r="AD18" s="102"/>
    </row>
    <row r="19" spans="1:30" ht="39" customHeight="1">
      <c r="A19" s="12" t="s">
        <v>181</v>
      </c>
      <c r="B19" s="103" t="s">
        <v>179</v>
      </c>
      <c r="C19" s="101" t="s">
        <v>200</v>
      </c>
      <c r="D19" s="112">
        <v>2023</v>
      </c>
      <c r="E19" s="112">
        <v>2023</v>
      </c>
      <c r="F19" s="102"/>
      <c r="G19" s="102">
        <f>'[9]6. Отчет о ходе реализации ИП'!$B$41*0.323</f>
        <v>3.222474053256651</v>
      </c>
      <c r="H19" s="115">
        <v>43917</v>
      </c>
      <c r="I19" s="102">
        <f>'[2]Лист1'!$G$42*'[2]Лист1'!$A$94</f>
        <v>3.222474053256651</v>
      </c>
      <c r="J19" s="102">
        <f t="shared" si="0"/>
        <v>3.222474053256651</v>
      </c>
      <c r="K19" s="102">
        <f t="shared" si="1"/>
        <v>0</v>
      </c>
      <c r="L19" s="102"/>
      <c r="M19" s="102"/>
      <c r="N19" s="102">
        <v>0</v>
      </c>
      <c r="O19" s="102"/>
      <c r="P19" s="102">
        <f t="shared" si="2"/>
        <v>0</v>
      </c>
      <c r="Q19" s="102"/>
      <c r="R19" s="102"/>
      <c r="S19" s="102">
        <v>0</v>
      </c>
      <c r="T19" s="102"/>
      <c r="U19" s="102">
        <f t="shared" si="3"/>
        <v>3.222474053256651</v>
      </c>
      <c r="V19" s="102"/>
      <c r="W19" s="102"/>
      <c r="X19" s="102">
        <f>J19</f>
        <v>3.222474053256651</v>
      </c>
      <c r="Y19" s="102"/>
      <c r="Z19" s="102">
        <f t="shared" si="5"/>
        <v>3.222474053256651</v>
      </c>
      <c r="AA19" s="102"/>
      <c r="AB19" s="102"/>
      <c r="AC19" s="102">
        <f t="shared" si="4"/>
        <v>3.222474053256651</v>
      </c>
      <c r="AD19" s="102"/>
    </row>
    <row r="20" spans="1:30" ht="39" customHeight="1">
      <c r="A20" s="12" t="s">
        <v>182</v>
      </c>
      <c r="B20" s="103" t="s">
        <v>180</v>
      </c>
      <c r="C20" s="101" t="s">
        <v>201</v>
      </c>
      <c r="D20" s="112">
        <v>2023</v>
      </c>
      <c r="E20" s="112">
        <v>2023</v>
      </c>
      <c r="F20" s="102"/>
      <c r="G20" s="102">
        <f>'[10]6. Отчет о ходе реализации ИП'!$B$41*0.323</f>
        <v>3.8938642572823277</v>
      </c>
      <c r="H20" s="115">
        <v>43922</v>
      </c>
      <c r="I20" s="102">
        <f>'[2]Лист1'!$G$43*'[2]Лист1'!$A$94</f>
        <v>3.8938642572823277</v>
      </c>
      <c r="J20" s="102">
        <f t="shared" si="0"/>
        <v>3.8938642572823277</v>
      </c>
      <c r="K20" s="102">
        <f t="shared" si="1"/>
        <v>0</v>
      </c>
      <c r="L20" s="102"/>
      <c r="M20" s="102"/>
      <c r="N20" s="102">
        <v>0</v>
      </c>
      <c r="O20" s="102"/>
      <c r="P20" s="102">
        <f t="shared" si="2"/>
        <v>0</v>
      </c>
      <c r="Q20" s="102"/>
      <c r="R20" s="102"/>
      <c r="S20" s="102">
        <v>0</v>
      </c>
      <c r="T20" s="102"/>
      <c r="U20" s="102">
        <f t="shared" si="3"/>
        <v>3.8938642572823277</v>
      </c>
      <c r="V20" s="102"/>
      <c r="W20" s="102"/>
      <c r="X20" s="102">
        <f>J20</f>
        <v>3.8938642572823277</v>
      </c>
      <c r="Y20" s="102"/>
      <c r="Z20" s="102">
        <f t="shared" si="5"/>
        <v>3.8938642572823277</v>
      </c>
      <c r="AA20" s="102"/>
      <c r="AB20" s="102"/>
      <c r="AC20" s="102">
        <f t="shared" si="4"/>
        <v>3.8938642572823277</v>
      </c>
      <c r="AD20" s="102"/>
    </row>
    <row r="21" spans="1:30" ht="39" customHeight="1">
      <c r="A21" s="12" t="s">
        <v>183</v>
      </c>
      <c r="B21" s="99" t="s">
        <v>186</v>
      </c>
      <c r="C21" s="101" t="s">
        <v>202</v>
      </c>
      <c r="D21" s="112">
        <v>2023</v>
      </c>
      <c r="E21" s="112">
        <v>2023</v>
      </c>
      <c r="F21" s="102"/>
      <c r="G21" s="102">
        <f>'[11]6. Отчет о ходе реализации ИП'!$B$41</f>
        <v>7.401000000000001</v>
      </c>
      <c r="H21" s="115">
        <v>43888</v>
      </c>
      <c r="I21" s="102">
        <f>'[2]Лист1'!$G$21</f>
        <v>8.301103699199997</v>
      </c>
      <c r="J21" s="102">
        <f t="shared" si="0"/>
        <v>8.301103699199997</v>
      </c>
      <c r="K21" s="102">
        <f t="shared" si="1"/>
        <v>0</v>
      </c>
      <c r="L21" s="102"/>
      <c r="M21" s="102"/>
      <c r="N21" s="102">
        <v>0</v>
      </c>
      <c r="O21" s="102"/>
      <c r="P21" s="102">
        <f t="shared" si="2"/>
        <v>0</v>
      </c>
      <c r="Q21" s="102"/>
      <c r="R21" s="102"/>
      <c r="S21" s="102">
        <v>0</v>
      </c>
      <c r="T21" s="102"/>
      <c r="U21" s="102">
        <f t="shared" si="3"/>
        <v>8.301103699199997</v>
      </c>
      <c r="V21" s="102"/>
      <c r="W21" s="102"/>
      <c r="X21" s="102">
        <f>J21</f>
        <v>8.301103699199997</v>
      </c>
      <c r="Y21" s="102"/>
      <c r="Z21" s="102">
        <f t="shared" si="5"/>
        <v>8.301103699199997</v>
      </c>
      <c r="AA21" s="102"/>
      <c r="AB21" s="102"/>
      <c r="AC21" s="102">
        <f t="shared" si="4"/>
        <v>8.301103699199997</v>
      </c>
      <c r="AD21" s="102"/>
    </row>
    <row r="22" spans="1:30" ht="31.5">
      <c r="A22" s="12" t="s">
        <v>184</v>
      </c>
      <c r="B22" s="103" t="s">
        <v>166</v>
      </c>
      <c r="C22" s="101" t="s">
        <v>203</v>
      </c>
      <c r="D22" s="113">
        <v>2022</v>
      </c>
      <c r="E22" s="113">
        <v>2022</v>
      </c>
      <c r="F22" s="102"/>
      <c r="G22" s="102">
        <f>'[12]6. Отчет о ходе реализации ИП'!$B$41</f>
        <v>1.6461720000000004</v>
      </c>
      <c r="H22" s="115">
        <v>43888</v>
      </c>
      <c r="I22" s="102">
        <f>'[2]Лист1'!$G$22</f>
        <v>1.7753651962799997</v>
      </c>
      <c r="J22" s="102">
        <f t="shared" si="0"/>
        <v>1.7753651962799997</v>
      </c>
      <c r="K22" s="102">
        <f aca="true" t="shared" si="6" ref="K22:K38">SUM(L22:O22)</f>
        <v>0</v>
      </c>
      <c r="L22" s="102"/>
      <c r="M22" s="102"/>
      <c r="N22" s="102">
        <v>0</v>
      </c>
      <c r="O22" s="102"/>
      <c r="P22" s="102">
        <f t="shared" si="2"/>
        <v>1.7753651962799997</v>
      </c>
      <c r="Q22" s="102"/>
      <c r="R22" s="102"/>
      <c r="S22" s="102">
        <f>J22</f>
        <v>1.7753651962799997</v>
      </c>
      <c r="T22" s="102"/>
      <c r="U22" s="102">
        <f t="shared" si="3"/>
        <v>0</v>
      </c>
      <c r="V22" s="102"/>
      <c r="W22" s="102"/>
      <c r="X22" s="102">
        <v>0</v>
      </c>
      <c r="Y22" s="102"/>
      <c r="Z22" s="102">
        <f t="shared" si="5"/>
        <v>1.7753651962799997</v>
      </c>
      <c r="AA22" s="102"/>
      <c r="AB22" s="102"/>
      <c r="AC22" s="102">
        <f t="shared" si="4"/>
        <v>1.7753651962799997</v>
      </c>
      <c r="AD22" s="102"/>
    </row>
    <row r="23" spans="1:30" ht="33">
      <c r="A23" s="12" t="s">
        <v>185</v>
      </c>
      <c r="B23" s="104" t="s">
        <v>159</v>
      </c>
      <c r="C23" s="101" t="s">
        <v>204</v>
      </c>
      <c r="D23" s="113">
        <v>2022</v>
      </c>
      <c r="E23" s="113">
        <v>2022</v>
      </c>
      <c r="F23" s="102"/>
      <c r="G23" s="102">
        <f>'[13]6. Отчет о ходе реализации ИП'!$B$41</f>
        <v>0.082105</v>
      </c>
      <c r="H23" s="115">
        <v>43888</v>
      </c>
      <c r="I23" s="102">
        <f>'[2]Лист1'!$G$28</f>
        <v>0.0885489598933333</v>
      </c>
      <c r="J23" s="102">
        <f t="shared" si="0"/>
        <v>0.0885489598933333</v>
      </c>
      <c r="K23" s="102">
        <f>SUM(L23:O23)</f>
        <v>0</v>
      </c>
      <c r="L23" s="102"/>
      <c r="M23" s="102"/>
      <c r="N23" s="102">
        <v>0</v>
      </c>
      <c r="O23" s="102"/>
      <c r="P23" s="102">
        <f t="shared" si="2"/>
        <v>0.0885489598933333</v>
      </c>
      <c r="Q23" s="102"/>
      <c r="R23" s="102"/>
      <c r="S23" s="102">
        <f>J23</f>
        <v>0.0885489598933333</v>
      </c>
      <c r="T23" s="102"/>
      <c r="U23" s="102">
        <f t="shared" si="3"/>
        <v>0</v>
      </c>
      <c r="V23" s="102"/>
      <c r="W23" s="102"/>
      <c r="X23" s="102">
        <v>0</v>
      </c>
      <c r="Y23" s="102"/>
      <c r="Z23" s="102">
        <f t="shared" si="5"/>
        <v>0.0885489598933333</v>
      </c>
      <c r="AA23" s="102"/>
      <c r="AB23" s="102"/>
      <c r="AC23" s="102">
        <f t="shared" si="4"/>
        <v>0.0885489598933333</v>
      </c>
      <c r="AD23" s="102"/>
    </row>
    <row r="24" spans="1:30" ht="15.75">
      <c r="A24" s="12" t="s">
        <v>187</v>
      </c>
      <c r="B24" s="103" t="s">
        <v>167</v>
      </c>
      <c r="C24" s="101" t="s">
        <v>205</v>
      </c>
      <c r="D24" s="113">
        <v>2022</v>
      </c>
      <c r="E24" s="113">
        <v>2022</v>
      </c>
      <c r="F24" s="102"/>
      <c r="G24" s="102">
        <f>'[14]6. Отчет о ходе реализации ИП'!$B$41</f>
        <v>0.8373440000000001</v>
      </c>
      <c r="H24" s="115">
        <v>43888</v>
      </c>
      <c r="I24" s="102">
        <f>'[2]Лист1'!$G$30</f>
        <v>0.9030578583866665</v>
      </c>
      <c r="J24" s="102">
        <f t="shared" si="0"/>
        <v>0.9030578583866665</v>
      </c>
      <c r="K24" s="102">
        <f t="shared" si="6"/>
        <v>0</v>
      </c>
      <c r="L24" s="102"/>
      <c r="M24" s="102"/>
      <c r="N24" s="102">
        <v>0</v>
      </c>
      <c r="O24" s="102"/>
      <c r="P24" s="102">
        <f t="shared" si="2"/>
        <v>0.9030578583866665</v>
      </c>
      <c r="Q24" s="102"/>
      <c r="R24" s="102"/>
      <c r="S24" s="102">
        <f>J24</f>
        <v>0.9030578583866665</v>
      </c>
      <c r="T24" s="102"/>
      <c r="U24" s="102">
        <f t="shared" si="3"/>
        <v>0</v>
      </c>
      <c r="V24" s="102"/>
      <c r="W24" s="102"/>
      <c r="X24" s="102">
        <v>0</v>
      </c>
      <c r="Y24" s="102"/>
      <c r="Z24" s="102">
        <f t="shared" si="5"/>
        <v>0.9030578583866665</v>
      </c>
      <c r="AA24" s="102"/>
      <c r="AB24" s="102"/>
      <c r="AC24" s="102">
        <f t="shared" si="4"/>
        <v>0.9030578583866665</v>
      </c>
      <c r="AD24" s="102"/>
    </row>
    <row r="25" spans="1:30" s="97" customFormat="1" ht="31.5">
      <c r="A25" s="116">
        <v>2</v>
      </c>
      <c r="B25" s="106" t="s">
        <v>149</v>
      </c>
      <c r="C25" s="101"/>
      <c r="D25" s="114"/>
      <c r="E25" s="114"/>
      <c r="F25" s="107"/>
      <c r="G25" s="102"/>
      <c r="H25" s="115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7"/>
    </row>
    <row r="26" spans="1:30" ht="27.75" customHeight="1">
      <c r="A26" s="12" t="s">
        <v>69</v>
      </c>
      <c r="B26" s="108" t="s">
        <v>188</v>
      </c>
      <c r="C26" s="101" t="s">
        <v>206</v>
      </c>
      <c r="D26" s="113">
        <v>2021</v>
      </c>
      <c r="E26" s="113">
        <v>2021</v>
      </c>
      <c r="F26" s="102"/>
      <c r="G26" s="102">
        <f>'[16]6. Отчет о ходе реализации ИП'!$B$41</f>
        <v>0.13138</v>
      </c>
      <c r="H26" s="115">
        <v>43880</v>
      </c>
      <c r="I26" s="102">
        <f>'[2]Лист1'!$G$9</f>
        <v>0.13138</v>
      </c>
      <c r="J26" s="102">
        <f>I26</f>
        <v>0.13138</v>
      </c>
      <c r="K26" s="102">
        <f t="shared" si="6"/>
        <v>0.13138</v>
      </c>
      <c r="L26" s="102"/>
      <c r="M26" s="102"/>
      <c r="N26" s="102">
        <f>'[2]Лист1'!$D$9</f>
        <v>0.13138</v>
      </c>
      <c r="O26" s="102"/>
      <c r="P26" s="102">
        <f>SUM(Q26:T26)</f>
        <v>0</v>
      </c>
      <c r="Q26" s="102"/>
      <c r="R26" s="102"/>
      <c r="S26" s="102">
        <v>0</v>
      </c>
      <c r="T26" s="102"/>
      <c r="U26" s="102">
        <f>SUM(V26:Y26)</f>
        <v>0</v>
      </c>
      <c r="V26" s="102"/>
      <c r="W26" s="102"/>
      <c r="X26" s="102">
        <v>0</v>
      </c>
      <c r="Y26" s="102"/>
      <c r="Z26" s="102">
        <f>AC26</f>
        <v>0.13138</v>
      </c>
      <c r="AA26" s="102"/>
      <c r="AB26" s="102"/>
      <c r="AC26" s="102">
        <f>N26+S26+X26</f>
        <v>0.13138</v>
      </c>
      <c r="AD26" s="102"/>
    </row>
    <row r="27" spans="1:30" ht="28.5" customHeight="1">
      <c r="A27" s="12" t="s">
        <v>71</v>
      </c>
      <c r="B27" s="108" t="s">
        <v>189</v>
      </c>
      <c r="C27" s="101" t="s">
        <v>207</v>
      </c>
      <c r="D27" s="113">
        <v>2021</v>
      </c>
      <c r="E27" s="113">
        <v>2021</v>
      </c>
      <c r="F27" s="102"/>
      <c r="G27" s="102">
        <f>'[17]6. Отчет о ходе реализации ИП'!$B$41</f>
        <v>0.130754</v>
      </c>
      <c r="H27" s="115">
        <v>43880</v>
      </c>
      <c r="I27" s="102">
        <f>'[2]Лист1'!$G$10</f>
        <v>0.13075399999999998</v>
      </c>
      <c r="J27" s="102">
        <f>I27</f>
        <v>0.13075399999999998</v>
      </c>
      <c r="K27" s="102">
        <f t="shared" si="6"/>
        <v>0.13075399999999998</v>
      </c>
      <c r="L27" s="102"/>
      <c r="M27" s="102"/>
      <c r="N27" s="102">
        <f>'[2]Лист1'!$D$10</f>
        <v>0.13075399999999998</v>
      </c>
      <c r="O27" s="102"/>
      <c r="P27" s="102">
        <f>SUM(Q27:T27)</f>
        <v>0</v>
      </c>
      <c r="Q27" s="102"/>
      <c r="R27" s="102"/>
      <c r="S27" s="102">
        <v>0</v>
      </c>
      <c r="T27" s="102"/>
      <c r="U27" s="102">
        <f>SUM(V27:Y27)</f>
        <v>0</v>
      </c>
      <c r="V27" s="102"/>
      <c r="W27" s="102"/>
      <c r="X27" s="102">
        <v>0</v>
      </c>
      <c r="Y27" s="102"/>
      <c r="Z27" s="102">
        <f>AC27</f>
        <v>0.13075399999999998</v>
      </c>
      <c r="AA27" s="102"/>
      <c r="AB27" s="102"/>
      <c r="AC27" s="102">
        <f>N27+S27+X27</f>
        <v>0.13075399999999998</v>
      </c>
      <c r="AD27" s="102"/>
    </row>
    <row r="28" spans="1:30" ht="31.5" customHeight="1">
      <c r="A28" s="12" t="s">
        <v>73</v>
      </c>
      <c r="B28" s="108" t="s">
        <v>190</v>
      </c>
      <c r="C28" s="101" t="s">
        <v>208</v>
      </c>
      <c r="D28" s="113">
        <v>2022</v>
      </c>
      <c r="E28" s="113">
        <v>2022</v>
      </c>
      <c r="F28" s="102"/>
      <c r="G28" s="102">
        <f>'[15]6. Отчет о ходе реализации ИП'!$B$41</f>
        <v>0.4086745</v>
      </c>
      <c r="H28" s="115">
        <v>43888</v>
      </c>
      <c r="I28" s="102">
        <f>'[2]Лист1'!$G$11</f>
        <v>0.44074727476</v>
      </c>
      <c r="J28" s="102">
        <f>I28</f>
        <v>0.44074727476</v>
      </c>
      <c r="K28" s="102">
        <f>SUM(L28:O28)</f>
        <v>0</v>
      </c>
      <c r="L28" s="102"/>
      <c r="M28" s="102"/>
      <c r="N28" s="102">
        <v>0</v>
      </c>
      <c r="O28" s="102"/>
      <c r="P28" s="102">
        <f>SUM(Q28:T28)</f>
        <v>0.44074727476</v>
      </c>
      <c r="Q28" s="102"/>
      <c r="R28" s="102"/>
      <c r="S28" s="102">
        <f>J28</f>
        <v>0.44074727476</v>
      </c>
      <c r="T28" s="102"/>
      <c r="U28" s="102">
        <f>SUM(V28:Y28)</f>
        <v>0</v>
      </c>
      <c r="V28" s="102"/>
      <c r="W28" s="102"/>
      <c r="X28" s="102">
        <v>0</v>
      </c>
      <c r="Y28" s="102"/>
      <c r="Z28" s="102">
        <f>AC28</f>
        <v>0.44074727476</v>
      </c>
      <c r="AA28" s="102"/>
      <c r="AB28" s="102"/>
      <c r="AC28" s="102">
        <f>N28+S28+X28</f>
        <v>0.44074727476</v>
      </c>
      <c r="AD28" s="102"/>
    </row>
    <row r="29" spans="1:30" s="97" customFormat="1" ht="31.5">
      <c r="A29" s="116">
        <v>3</v>
      </c>
      <c r="B29" s="106" t="s">
        <v>126</v>
      </c>
      <c r="C29" s="105"/>
      <c r="D29" s="114"/>
      <c r="E29" s="114"/>
      <c r="F29" s="107"/>
      <c r="G29" s="102"/>
      <c r="H29" s="115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7"/>
    </row>
    <row r="30" spans="1:30" s="97" customFormat="1" ht="40.5" customHeight="1">
      <c r="A30" s="99" t="s">
        <v>155</v>
      </c>
      <c r="B30" s="109" t="s">
        <v>163</v>
      </c>
      <c r="C30" s="157" t="s">
        <v>209</v>
      </c>
      <c r="D30" s="143">
        <v>2021</v>
      </c>
      <c r="E30" s="143">
        <v>2023</v>
      </c>
      <c r="F30" s="107"/>
      <c r="G30" s="102">
        <f>'[18]6. Отчет о ходе реализации ИП'!$B$41</f>
        <v>3106.004688392</v>
      </c>
      <c r="H30" s="115">
        <v>43914</v>
      </c>
      <c r="I30" s="102">
        <f>'[2]Лист1'!$G$47</f>
        <v>3247.386802907329</v>
      </c>
      <c r="J30" s="102">
        <f>I30</f>
        <v>3247.386802907329</v>
      </c>
      <c r="K30" s="102">
        <f t="shared" si="6"/>
        <v>1388.4752025245361</v>
      </c>
      <c r="L30" s="102"/>
      <c r="M30" s="102"/>
      <c r="N30" s="102">
        <f>'[2]Лист1'!$D$47</f>
        <v>1388.4752025245361</v>
      </c>
      <c r="O30" s="102"/>
      <c r="P30" s="102">
        <f>SUM(Q30:T30)</f>
        <v>1602.0399954888358</v>
      </c>
      <c r="Q30" s="102"/>
      <c r="R30" s="102"/>
      <c r="S30" s="102">
        <f>'[2]Лист1'!$E$47</f>
        <v>1602.0399954888358</v>
      </c>
      <c r="T30" s="102"/>
      <c r="U30" s="102">
        <f>SUM(V30:Y30)</f>
        <v>256.87160489395734</v>
      </c>
      <c r="V30" s="102"/>
      <c r="W30" s="102"/>
      <c r="X30" s="102">
        <f>'[2]Лист1'!$F$47</f>
        <v>256.87160489395734</v>
      </c>
      <c r="Y30" s="102"/>
      <c r="Z30" s="102">
        <f>AC30</f>
        <v>3247.386802907329</v>
      </c>
      <c r="AA30" s="102"/>
      <c r="AB30" s="102"/>
      <c r="AC30" s="102">
        <f>N30+S30+X30</f>
        <v>3247.386802907329</v>
      </c>
      <c r="AD30" s="107"/>
    </row>
    <row r="31" spans="1:30" s="133" customFormat="1" ht="15.75">
      <c r="A31" s="128" t="s">
        <v>171</v>
      </c>
      <c r="B31" s="109" t="s">
        <v>168</v>
      </c>
      <c r="C31" s="158"/>
      <c r="D31" s="144"/>
      <c r="E31" s="144"/>
      <c r="F31" s="129"/>
      <c r="G31" s="130">
        <v>670.6223552</v>
      </c>
      <c r="H31" s="131"/>
      <c r="I31" s="132">
        <v>719.2429199780249</v>
      </c>
      <c r="J31" s="102">
        <f aca="true" t="shared" si="7" ref="J31:J38">I31</f>
        <v>719.2429199780249</v>
      </c>
      <c r="K31" s="102">
        <f t="shared" si="6"/>
        <v>304.1355146368</v>
      </c>
      <c r="L31" s="132"/>
      <c r="M31" s="132"/>
      <c r="N31" s="132">
        <v>304.1355146368</v>
      </c>
      <c r="O31" s="130"/>
      <c r="P31" s="102">
        <f aca="true" t="shared" si="8" ref="P31:P38">SUM(Q31:T31)</f>
        <v>203.06328922879996</v>
      </c>
      <c r="Q31" s="132"/>
      <c r="R31" s="132"/>
      <c r="S31" s="132">
        <v>203.06328922879996</v>
      </c>
      <c r="T31" s="130"/>
      <c r="U31" s="102">
        <f aca="true" t="shared" si="9" ref="U31:U38">SUM(V31:Y31)</f>
        <v>212.04411611242494</v>
      </c>
      <c r="V31" s="132"/>
      <c r="W31" s="132"/>
      <c r="X31" s="132">
        <v>212.04411611242494</v>
      </c>
      <c r="Y31" s="130"/>
      <c r="Z31" s="102">
        <f aca="true" t="shared" si="10" ref="Z31:Z38">AC31</f>
        <v>719.2429199780249</v>
      </c>
      <c r="AA31" s="130"/>
      <c r="AB31" s="130"/>
      <c r="AC31" s="102">
        <f aca="true" t="shared" si="11" ref="AC31:AC38">N31+S31+X31</f>
        <v>719.2429199780249</v>
      </c>
      <c r="AD31" s="129"/>
    </row>
    <row r="32" spans="1:30" s="133" customFormat="1" ht="15.75">
      <c r="A32" s="136" t="s">
        <v>217</v>
      </c>
      <c r="B32" s="109" t="s">
        <v>169</v>
      </c>
      <c r="C32" s="158"/>
      <c r="D32" s="144"/>
      <c r="E32" s="144"/>
      <c r="F32" s="129"/>
      <c r="G32" s="130">
        <v>294.7020745253333</v>
      </c>
      <c r="H32" s="131"/>
      <c r="I32" s="132">
        <v>317.8136568576238</v>
      </c>
      <c r="J32" s="102">
        <f t="shared" si="7"/>
        <v>317.8136568576238</v>
      </c>
      <c r="K32" s="102">
        <f t="shared" si="6"/>
        <v>0.47389426906933335</v>
      </c>
      <c r="L32" s="132"/>
      <c r="M32" s="132"/>
      <c r="N32" s="132">
        <v>0.47389426906933335</v>
      </c>
      <c r="O32" s="130"/>
      <c r="P32" s="102">
        <f t="shared" si="8"/>
        <v>317.27946093662206</v>
      </c>
      <c r="Q32" s="132"/>
      <c r="R32" s="132"/>
      <c r="S32" s="132">
        <v>317.27946093662206</v>
      </c>
      <c r="T32" s="130"/>
      <c r="U32" s="102">
        <f t="shared" si="9"/>
        <v>0.060301651932398934</v>
      </c>
      <c r="V32" s="132"/>
      <c r="W32" s="132"/>
      <c r="X32" s="132">
        <v>0.060301651932398934</v>
      </c>
      <c r="Y32" s="130"/>
      <c r="Z32" s="102">
        <f t="shared" si="10"/>
        <v>317.81365685762376</v>
      </c>
      <c r="AA32" s="130"/>
      <c r="AB32" s="130"/>
      <c r="AC32" s="102">
        <f t="shared" si="11"/>
        <v>317.81365685762376</v>
      </c>
      <c r="AD32" s="129"/>
    </row>
    <row r="33" spans="1:30" s="133" customFormat="1" ht="15.75">
      <c r="A33" s="136" t="s">
        <v>218</v>
      </c>
      <c r="B33" s="109" t="s">
        <v>212</v>
      </c>
      <c r="C33" s="158"/>
      <c r="D33" s="144"/>
      <c r="E33" s="144"/>
      <c r="F33" s="129"/>
      <c r="G33" s="130">
        <v>1322.9993866666669</v>
      </c>
      <c r="H33" s="131"/>
      <c r="I33" s="132">
        <v>1399.3893712528002</v>
      </c>
      <c r="J33" s="102">
        <f t="shared" si="7"/>
        <v>1399.3893712528002</v>
      </c>
      <c r="K33" s="102">
        <f t="shared" si="6"/>
        <v>685.9751819866668</v>
      </c>
      <c r="L33" s="132"/>
      <c r="M33" s="132"/>
      <c r="N33" s="132">
        <v>685.9751819866668</v>
      </c>
      <c r="O33" s="130"/>
      <c r="P33" s="102">
        <f t="shared" si="8"/>
        <v>713.4141892661335</v>
      </c>
      <c r="Q33" s="132"/>
      <c r="R33" s="132"/>
      <c r="S33" s="132">
        <v>713.4141892661335</v>
      </c>
      <c r="T33" s="130"/>
      <c r="U33" s="102">
        <f t="shared" si="9"/>
        <v>0</v>
      </c>
      <c r="V33" s="132"/>
      <c r="W33" s="132"/>
      <c r="X33" s="132">
        <v>0</v>
      </c>
      <c r="Y33" s="130"/>
      <c r="Z33" s="102">
        <f t="shared" si="10"/>
        <v>1399.3893712528002</v>
      </c>
      <c r="AA33" s="130"/>
      <c r="AB33" s="130"/>
      <c r="AC33" s="102">
        <f t="shared" si="11"/>
        <v>1399.3893712528002</v>
      </c>
      <c r="AD33" s="129"/>
    </row>
    <row r="34" spans="1:30" s="133" customFormat="1" ht="15.75">
      <c r="A34" s="136" t="s">
        <v>219</v>
      </c>
      <c r="B34" s="109" t="s">
        <v>213</v>
      </c>
      <c r="C34" s="158"/>
      <c r="D34" s="144"/>
      <c r="E34" s="144"/>
      <c r="F34" s="129"/>
      <c r="G34" s="130">
        <v>91.46</v>
      </c>
      <c r="H34" s="131"/>
      <c r="I34" s="132">
        <v>96.7409004</v>
      </c>
      <c r="J34" s="102">
        <f t="shared" si="7"/>
        <v>96.7409004</v>
      </c>
      <c r="K34" s="102">
        <f t="shared" si="6"/>
        <v>47.42201</v>
      </c>
      <c r="L34" s="132"/>
      <c r="M34" s="132"/>
      <c r="N34" s="132">
        <v>47.42201</v>
      </c>
      <c r="O34" s="130"/>
      <c r="P34" s="102">
        <f t="shared" si="8"/>
        <v>49.3188904</v>
      </c>
      <c r="Q34" s="132"/>
      <c r="R34" s="132"/>
      <c r="S34" s="132">
        <v>49.3188904</v>
      </c>
      <c r="T34" s="130"/>
      <c r="U34" s="102">
        <f t="shared" si="9"/>
        <v>0</v>
      </c>
      <c r="V34" s="132"/>
      <c r="W34" s="132"/>
      <c r="X34" s="132">
        <v>0</v>
      </c>
      <c r="Y34" s="130"/>
      <c r="Z34" s="102">
        <f t="shared" si="10"/>
        <v>96.7409004</v>
      </c>
      <c r="AA34" s="130"/>
      <c r="AB34" s="130"/>
      <c r="AC34" s="102">
        <f t="shared" si="11"/>
        <v>96.7409004</v>
      </c>
      <c r="AD34" s="129"/>
    </row>
    <row r="35" spans="1:30" s="133" customFormat="1" ht="15.75">
      <c r="A35" s="136" t="s">
        <v>220</v>
      </c>
      <c r="B35" s="109" t="s">
        <v>214</v>
      </c>
      <c r="C35" s="158"/>
      <c r="D35" s="144"/>
      <c r="E35" s="144"/>
      <c r="F35" s="129"/>
      <c r="G35" s="130">
        <v>294.793872</v>
      </c>
      <c r="H35" s="131"/>
      <c r="I35" s="132">
        <v>311.81527016928</v>
      </c>
      <c r="J35" s="102">
        <f t="shared" si="7"/>
        <v>311.81527016928</v>
      </c>
      <c r="K35" s="102">
        <f t="shared" si="6"/>
        <v>152.850622632</v>
      </c>
      <c r="L35" s="132"/>
      <c r="M35" s="132"/>
      <c r="N35" s="132">
        <v>152.850622632</v>
      </c>
      <c r="O35" s="130"/>
      <c r="P35" s="102">
        <f t="shared" si="8"/>
        <v>158.96464753728</v>
      </c>
      <c r="Q35" s="132"/>
      <c r="R35" s="132"/>
      <c r="S35" s="132">
        <v>158.96464753728</v>
      </c>
      <c r="T35" s="130"/>
      <c r="U35" s="102">
        <f t="shared" si="9"/>
        <v>0</v>
      </c>
      <c r="V35" s="132"/>
      <c r="W35" s="132"/>
      <c r="X35" s="132">
        <v>0</v>
      </c>
      <c r="Y35" s="130"/>
      <c r="Z35" s="102">
        <f t="shared" si="10"/>
        <v>311.81527016928</v>
      </c>
      <c r="AA35" s="130"/>
      <c r="AB35" s="130"/>
      <c r="AC35" s="102">
        <f t="shared" si="11"/>
        <v>311.81527016928</v>
      </c>
      <c r="AD35" s="129"/>
    </row>
    <row r="36" spans="1:30" s="133" customFormat="1" ht="15.75">
      <c r="A36" s="136" t="s">
        <v>221</v>
      </c>
      <c r="B36" s="109" t="s">
        <v>215</v>
      </c>
      <c r="C36" s="158"/>
      <c r="D36" s="144"/>
      <c r="E36" s="144"/>
      <c r="F36" s="129"/>
      <c r="G36" s="130">
        <v>22.44</v>
      </c>
      <c r="H36" s="131"/>
      <c r="I36" s="132">
        <v>23.27028</v>
      </c>
      <c r="J36" s="102">
        <f t="shared" si="7"/>
        <v>23.27028</v>
      </c>
      <c r="K36" s="102">
        <f t="shared" si="6"/>
        <v>23.27028</v>
      </c>
      <c r="L36" s="132"/>
      <c r="M36" s="132"/>
      <c r="N36" s="132">
        <v>23.27028</v>
      </c>
      <c r="O36" s="130"/>
      <c r="P36" s="102">
        <f t="shared" si="8"/>
        <v>0</v>
      </c>
      <c r="Q36" s="132"/>
      <c r="R36" s="132"/>
      <c r="S36" s="132">
        <v>0</v>
      </c>
      <c r="T36" s="130"/>
      <c r="U36" s="102">
        <f t="shared" si="9"/>
        <v>0</v>
      </c>
      <c r="V36" s="132"/>
      <c r="W36" s="132"/>
      <c r="X36" s="132">
        <v>0</v>
      </c>
      <c r="Y36" s="130"/>
      <c r="Z36" s="102">
        <f t="shared" si="10"/>
        <v>23.27028</v>
      </c>
      <c r="AA36" s="130"/>
      <c r="AB36" s="130"/>
      <c r="AC36" s="102">
        <f t="shared" si="11"/>
        <v>23.27028</v>
      </c>
      <c r="AD36" s="129"/>
    </row>
    <row r="37" spans="1:30" s="133" customFormat="1" ht="15.75">
      <c r="A37" s="136" t="s">
        <v>222</v>
      </c>
      <c r="B37" s="109" t="s">
        <v>216</v>
      </c>
      <c r="C37" s="158"/>
      <c r="D37" s="144"/>
      <c r="E37" s="144"/>
      <c r="F37" s="129"/>
      <c r="G37" s="130">
        <v>24.1</v>
      </c>
      <c r="H37" s="131"/>
      <c r="I37" s="132">
        <v>24.9917</v>
      </c>
      <c r="J37" s="102">
        <f t="shared" si="7"/>
        <v>24.9917</v>
      </c>
      <c r="K37" s="102">
        <f t="shared" si="6"/>
        <v>24.9917</v>
      </c>
      <c r="L37" s="132"/>
      <c r="M37" s="132"/>
      <c r="N37" s="132">
        <v>24.9917</v>
      </c>
      <c r="O37" s="130"/>
      <c r="P37" s="102">
        <f t="shared" si="8"/>
        <v>0</v>
      </c>
      <c r="Q37" s="132"/>
      <c r="R37" s="132"/>
      <c r="S37" s="132">
        <v>0</v>
      </c>
      <c r="T37" s="130"/>
      <c r="U37" s="102">
        <f t="shared" si="9"/>
        <v>0</v>
      </c>
      <c r="V37" s="132"/>
      <c r="W37" s="132"/>
      <c r="X37" s="132">
        <v>0</v>
      </c>
      <c r="Y37" s="130"/>
      <c r="Z37" s="102">
        <f t="shared" si="10"/>
        <v>24.9917</v>
      </c>
      <c r="AA37" s="130"/>
      <c r="AB37" s="130"/>
      <c r="AC37" s="102">
        <f t="shared" si="11"/>
        <v>24.9917</v>
      </c>
      <c r="AD37" s="129"/>
    </row>
    <row r="38" spans="1:30" s="133" customFormat="1" ht="15.75">
      <c r="A38" s="136" t="s">
        <v>223</v>
      </c>
      <c r="B38" s="109" t="s">
        <v>170</v>
      </c>
      <c r="C38" s="159"/>
      <c r="D38" s="145"/>
      <c r="E38" s="145"/>
      <c r="F38" s="129"/>
      <c r="G38" s="130">
        <f>G30-G31-G32-G33-G34-G35-G36-G37</f>
        <v>384.8869999999994</v>
      </c>
      <c r="H38" s="131"/>
      <c r="I38" s="130">
        <f>I30-I31-I32-I33-I34-I35-I36-I37</f>
        <v>354.12270424960036</v>
      </c>
      <c r="J38" s="102">
        <f t="shared" si="7"/>
        <v>354.12270424960036</v>
      </c>
      <c r="K38" s="102">
        <f t="shared" si="6"/>
        <v>149.3559989999998</v>
      </c>
      <c r="L38" s="132"/>
      <c r="M38" s="132"/>
      <c r="N38" s="132">
        <f>N30-N31-N32-N33-N34-N35-N36-N37</f>
        <v>149.3559989999998</v>
      </c>
      <c r="O38" s="130"/>
      <c r="P38" s="102">
        <f t="shared" si="8"/>
        <v>159.99951812000043</v>
      </c>
      <c r="Q38" s="132"/>
      <c r="R38" s="132"/>
      <c r="S38" s="130">
        <f>S30-S31-S32-S33-S34-S35-S36-S37</f>
        <v>159.99951812000043</v>
      </c>
      <c r="T38" s="130"/>
      <c r="U38" s="102">
        <f t="shared" si="9"/>
        <v>44.767187129599996</v>
      </c>
      <c r="V38" s="132"/>
      <c r="W38" s="132"/>
      <c r="X38" s="130">
        <f>X30-X31-X32-X33-X34-X35-X36-X37</f>
        <v>44.767187129599996</v>
      </c>
      <c r="Y38" s="130"/>
      <c r="Z38" s="102">
        <f t="shared" si="10"/>
        <v>354.12270424960025</v>
      </c>
      <c r="AA38" s="130"/>
      <c r="AB38" s="130"/>
      <c r="AC38" s="102">
        <f t="shared" si="11"/>
        <v>354.12270424960025</v>
      </c>
      <c r="AD38" s="129"/>
    </row>
    <row r="39" spans="1:30" ht="51" customHeight="1">
      <c r="A39" s="99" t="s">
        <v>128</v>
      </c>
      <c r="B39" s="104" t="s">
        <v>192</v>
      </c>
      <c r="C39" s="101" t="s">
        <v>210</v>
      </c>
      <c r="D39" s="113">
        <v>2021</v>
      </c>
      <c r="E39" s="113">
        <v>2022</v>
      </c>
      <c r="F39" s="102"/>
      <c r="G39" s="102">
        <f>'[1]6. Отчет о ходе реализации ИП'!$B$41*0.323</f>
        <v>14.198003117999999</v>
      </c>
      <c r="H39" s="115">
        <v>43888</v>
      </c>
      <c r="I39" s="102">
        <f>'[2]Лист1'!$G$55*'[2]Лист1'!$A$94</f>
        <v>14.198003117999999</v>
      </c>
      <c r="J39" s="102">
        <f>I39</f>
        <v>14.198003117999999</v>
      </c>
      <c r="K39" s="102">
        <f>'[2]Лист1'!$D$55*'[2]Лист1'!$A$94</f>
        <v>7.0990015589999995</v>
      </c>
      <c r="L39" s="102"/>
      <c r="M39" s="102"/>
      <c r="N39" s="102">
        <f>K39</f>
        <v>7.0990015589999995</v>
      </c>
      <c r="O39" s="102"/>
      <c r="P39" s="102">
        <f>SUM(Q39:T39)</f>
        <v>7.0990015589999995</v>
      </c>
      <c r="Q39" s="102"/>
      <c r="R39" s="102"/>
      <c r="S39" s="102">
        <f>'[2]Лист1'!$E$55*'[2]Лист1'!$A$94</f>
        <v>7.0990015589999995</v>
      </c>
      <c r="T39" s="102"/>
      <c r="U39" s="102">
        <f>SUM(V39:Y39)</f>
        <v>0</v>
      </c>
      <c r="V39" s="102"/>
      <c r="W39" s="102"/>
      <c r="X39" s="102">
        <v>0</v>
      </c>
      <c r="Y39" s="102"/>
      <c r="Z39" s="102">
        <f>AC39</f>
        <v>14.198003117999999</v>
      </c>
      <c r="AA39" s="102"/>
      <c r="AB39" s="102"/>
      <c r="AC39" s="102">
        <f>N39+S39+X39</f>
        <v>14.198003117999999</v>
      </c>
      <c r="AD39" s="102"/>
    </row>
    <row r="40" spans="1:30" ht="16.5">
      <c r="A40" s="99" t="s">
        <v>129</v>
      </c>
      <c r="B40" s="104" t="s">
        <v>191</v>
      </c>
      <c r="C40" s="101" t="s">
        <v>211</v>
      </c>
      <c r="D40" s="113">
        <v>2021</v>
      </c>
      <c r="E40" s="113">
        <v>2023</v>
      </c>
      <c r="F40" s="102"/>
      <c r="G40" s="102">
        <f>'[3]6. Отчет о ходе реализации ИП'!$B$41*0.323</f>
        <v>9.316195326536752</v>
      </c>
      <c r="H40" s="115">
        <v>43888</v>
      </c>
      <c r="I40" s="102">
        <f>'[2]Лист1'!$G$56*'[2]Лист1'!$A$94</f>
        <v>9.316195326536752</v>
      </c>
      <c r="J40" s="102">
        <f>I40</f>
        <v>9.316195326536752</v>
      </c>
      <c r="K40" s="102">
        <f>L40+M40+N40+O40</f>
        <v>5.820416933333334</v>
      </c>
      <c r="L40" s="102"/>
      <c r="M40" s="102"/>
      <c r="N40" s="102">
        <f>'[2]Лист1'!$D$56*'[2]Лист1'!$A$94</f>
        <v>5.820416933333334</v>
      </c>
      <c r="O40" s="102"/>
      <c r="P40" s="102">
        <f>SUM(Q40:T40)</f>
        <v>2.9058632467200005</v>
      </c>
      <c r="Q40" s="102"/>
      <c r="R40" s="102"/>
      <c r="S40" s="102">
        <f>'[2]Лист1'!$E$56*'[2]Лист1'!$A$94</f>
        <v>2.9058632467200005</v>
      </c>
      <c r="T40" s="102"/>
      <c r="U40" s="102">
        <f>SUM(V40:Y40)</f>
        <v>0.5899151464834178</v>
      </c>
      <c r="V40" s="102"/>
      <c r="W40" s="102"/>
      <c r="X40" s="102">
        <f>'[2]Лист1'!$F$56*'[2]Лист1'!$A$94</f>
        <v>0.5899151464834178</v>
      </c>
      <c r="Y40" s="102"/>
      <c r="Z40" s="102">
        <f>AC40</f>
        <v>9.316195326536754</v>
      </c>
      <c r="AA40" s="102"/>
      <c r="AB40" s="102"/>
      <c r="AC40" s="102">
        <f>N40+S40+X40</f>
        <v>9.316195326536754</v>
      </c>
      <c r="AD40" s="102"/>
    </row>
    <row r="41" spans="1:30" ht="42" customHeight="1" thickBot="1">
      <c r="A41" s="156"/>
      <c r="B41" s="156"/>
      <c r="C41" s="110"/>
      <c r="D41" s="111"/>
      <c r="E41" s="111"/>
      <c r="F41" s="111"/>
      <c r="G41" s="111">
        <f>SUM(G14:G40)-G31-G32-G33-G38-G34-G35-G36-G37</f>
        <v>3151.2312295945785</v>
      </c>
      <c r="H41" s="111"/>
      <c r="I41" s="111">
        <f>SUM(I14:I40)-I31-I32-I33-I38-I34-I35-I36-I37</f>
        <v>3294.1493365980823</v>
      </c>
      <c r="J41" s="111">
        <f>SUM(J14:J40)-J31-J32-J33-J38-J34-J35-J36-J37</f>
        <v>3294.1493365980823</v>
      </c>
      <c r="K41" s="111">
        <f>SUM(K14:K40)-K31-K32-K33-K38-K34-K35-K36-K37</f>
        <v>1401.6567550168702</v>
      </c>
      <c r="L41" s="111"/>
      <c r="M41" s="111"/>
      <c r="N41" s="111">
        <f>SUM(N14:N40)-N31-N32-N33-N38-N34-N35-N36-N37</f>
        <v>1401.6567550168702</v>
      </c>
      <c r="O41" s="111"/>
      <c r="P41" s="111">
        <f>SUM(P14:P40)-P31-P32-P33-P38-P34-P35-P36-P37</f>
        <v>1618.0665767018618</v>
      </c>
      <c r="Q41" s="111"/>
      <c r="R41" s="111"/>
      <c r="S41" s="111">
        <f>SUM(S14:S40)-S31-S32-S33-S38-S34-S35-S36-S37</f>
        <v>1618.0665767018618</v>
      </c>
      <c r="T41" s="111"/>
      <c r="U41" s="111">
        <f>SUM(U14:U40)-U31-U32-U33-U38-U34-U35-U36-U37</f>
        <v>274.4260048793522</v>
      </c>
      <c r="V41" s="111"/>
      <c r="W41" s="111"/>
      <c r="X41" s="111">
        <f>SUM(X14:X40)-X31-X32-X33-X38-X34-X35-X36-X37</f>
        <v>274.4260048793522</v>
      </c>
      <c r="Y41" s="111"/>
      <c r="Z41" s="111">
        <f>SUM(Z14:Z40)-Z31-Z32-Z33-Z38-Z34-Z35-Z36-Z37</f>
        <v>3294.1493365980823</v>
      </c>
      <c r="AA41" s="111"/>
      <c r="AB41" s="111"/>
      <c r="AC41" s="111">
        <f>SUM(AC14:AC40)-AC31-AC32-AC33-AC38-AC34-AC35-AC36-AC37</f>
        <v>3294.1493365980823</v>
      </c>
      <c r="AD41" s="111"/>
    </row>
    <row r="42" spans="1:24" ht="39.75" customHeight="1">
      <c r="A42" s="147"/>
      <c r="B42" s="147"/>
      <c r="C42" s="147"/>
      <c r="D42" s="147"/>
      <c r="E42" s="147"/>
      <c r="F42" s="147"/>
      <c r="G42" s="147"/>
      <c r="H42" s="147"/>
      <c r="I42" s="147"/>
      <c r="J42" s="147"/>
      <c r="N42" s="1"/>
      <c r="S42" s="1"/>
      <c r="X42" s="1"/>
    </row>
    <row r="43" spans="1:11" ht="39" customHeight="1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11"/>
    </row>
    <row r="44" spans="1:10" ht="147" customHeight="1">
      <c r="A44" s="149"/>
      <c r="B44" s="149"/>
      <c r="C44" s="149"/>
      <c r="D44" s="149"/>
      <c r="E44" s="149"/>
      <c r="F44" s="149"/>
      <c r="G44" s="149"/>
      <c r="H44" s="149"/>
      <c r="I44" s="149"/>
      <c r="J44" s="149"/>
    </row>
    <row r="45" ht="33" customHeight="1"/>
    <row r="46" ht="76.5" customHeight="1">
      <c r="I46" s="14"/>
    </row>
    <row r="47" spans="1:9" ht="70.5" customHeight="1">
      <c r="A47" s="149"/>
      <c r="B47" s="149"/>
      <c r="C47" s="149"/>
      <c r="D47" s="149"/>
      <c r="E47" s="149"/>
      <c r="F47" s="149"/>
      <c r="G47" s="149"/>
      <c r="H47" s="149"/>
      <c r="I47" s="14"/>
    </row>
    <row r="48" spans="1:9" ht="53.25" customHeight="1">
      <c r="A48" s="149"/>
      <c r="B48" s="149"/>
      <c r="C48" s="149"/>
      <c r="D48" s="149"/>
      <c r="E48" s="149"/>
      <c r="F48" s="149"/>
      <c r="G48" s="149"/>
      <c r="H48" s="149"/>
      <c r="I48" s="14"/>
    </row>
    <row r="49" spans="1:8" ht="15.75">
      <c r="A49" s="155"/>
      <c r="B49" s="155"/>
      <c r="C49" s="155"/>
      <c r="D49" s="155"/>
      <c r="E49" s="155"/>
      <c r="F49" s="155"/>
      <c r="G49" s="155"/>
      <c r="H49" s="155"/>
    </row>
    <row r="50" spans="2:9" ht="15.75">
      <c r="B50" s="151"/>
      <c r="C50" s="151"/>
      <c r="D50" s="151"/>
      <c r="E50" s="151"/>
      <c r="F50" s="151"/>
      <c r="G50" s="151"/>
      <c r="H50" s="151"/>
      <c r="I50" s="151"/>
    </row>
    <row r="51" spans="2:9" ht="15.75">
      <c r="B51" s="152"/>
      <c r="C51" s="152"/>
      <c r="D51" s="152"/>
      <c r="E51" s="152"/>
      <c r="F51" s="152"/>
      <c r="G51" s="152"/>
      <c r="H51" s="152"/>
      <c r="I51" s="152"/>
    </row>
    <row r="52" spans="2:9" ht="15.75">
      <c r="B52" s="151"/>
      <c r="C52" s="151"/>
      <c r="D52" s="151"/>
      <c r="E52" s="151"/>
      <c r="F52" s="151"/>
      <c r="G52" s="151"/>
      <c r="H52" s="151"/>
      <c r="I52" s="151"/>
    </row>
    <row r="53" spans="2:9" ht="15.75">
      <c r="B53" s="153"/>
      <c r="C53" s="153"/>
      <c r="D53" s="153"/>
      <c r="E53" s="153"/>
      <c r="F53" s="153"/>
      <c r="G53" s="153"/>
      <c r="H53" s="153"/>
      <c r="I53" s="153"/>
    </row>
    <row r="54" ht="15.75">
      <c r="B54" s="15"/>
    </row>
    <row r="55" spans="2:9" ht="15.75">
      <c r="B55" s="146"/>
      <c r="C55" s="146"/>
      <c r="D55" s="146"/>
      <c r="E55" s="146"/>
      <c r="F55" s="146"/>
      <c r="G55" s="146"/>
      <c r="H55" s="146"/>
      <c r="I55" s="146"/>
    </row>
  </sheetData>
  <sheetProtection/>
  <mergeCells count="33">
    <mergeCell ref="A3:T3"/>
    <mergeCell ref="A4:T4"/>
    <mergeCell ref="A6:T6"/>
    <mergeCell ref="A7:T7"/>
    <mergeCell ref="A9:A11"/>
    <mergeCell ref="B9:B11"/>
    <mergeCell ref="C9:C11"/>
    <mergeCell ref="J9:J10"/>
    <mergeCell ref="K9:AD9"/>
    <mergeCell ref="F10:H10"/>
    <mergeCell ref="K10:O10"/>
    <mergeCell ref="P10:T10"/>
    <mergeCell ref="Z10:AD10"/>
    <mergeCell ref="U10:Y10"/>
    <mergeCell ref="F9:H9"/>
    <mergeCell ref="I9:I10"/>
    <mergeCell ref="E9:E10"/>
    <mergeCell ref="B50:I50"/>
    <mergeCell ref="B51:I51"/>
    <mergeCell ref="B52:I52"/>
    <mergeCell ref="B53:I53"/>
    <mergeCell ref="D9:D11"/>
    <mergeCell ref="A48:H48"/>
    <mergeCell ref="A49:H49"/>
    <mergeCell ref="A41:B41"/>
    <mergeCell ref="C30:C38"/>
    <mergeCell ref="D30:D38"/>
    <mergeCell ref="E30:E38"/>
    <mergeCell ref="B55:I55"/>
    <mergeCell ref="A42:J42"/>
    <mergeCell ref="A43:J43"/>
    <mergeCell ref="A44:J44"/>
    <mergeCell ref="A47:H47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N14 G29 N28:N29 I14 G24:G25 I24 G14 I22 G22 N24:N25 N17:N22">
      <formula1>900</formula1>
    </dataValidation>
  </dataValidations>
  <printOptions/>
  <pageMargins left="0.7874015748031497" right="0.3937007874015748" top="0.5905511811023623" bottom="0.3937007874015748" header="0.2755905511811024" footer="0.2755905511811024"/>
  <pageSetup fitToHeight="1" fitToWidth="1" horizontalDpi="600" verticalDpi="600" orientation="landscape" paperSize="9" scale="32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95"/>
  <sheetViews>
    <sheetView zoomScale="75" zoomScaleNormal="75" zoomScaleSheetLayoutView="69" zoomScalePageLayoutView="0" workbookViewId="0" topLeftCell="A1">
      <pane xSplit="3" ySplit="12" topLeftCell="D28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7" sqref="A7:O7"/>
    </sheetView>
  </sheetViews>
  <sheetFormatPr defaultColWidth="9.00390625" defaultRowHeight="12.75"/>
  <cols>
    <col min="1" max="1" width="12.375" style="1" customWidth="1"/>
    <col min="2" max="2" width="49.25390625" style="1" customWidth="1"/>
    <col min="3" max="3" width="15.125" style="1" customWidth="1"/>
    <col min="4" max="4" width="11.625" style="1" customWidth="1"/>
    <col min="5" max="5" width="14.875" style="1" customWidth="1"/>
    <col min="6" max="6" width="23.75390625" style="1" customWidth="1"/>
    <col min="7" max="7" width="19.125" style="1" customWidth="1"/>
    <col min="8" max="8" width="19.00390625" style="1" customWidth="1"/>
    <col min="9" max="9" width="18.125" style="1" customWidth="1"/>
    <col min="10" max="10" width="13.375" style="51" customWidth="1"/>
    <col min="11" max="11" width="14.00390625" style="1" customWidth="1"/>
    <col min="12" max="15" width="19.00390625" style="1" customWidth="1"/>
    <col min="16" max="16" width="8.25390625" style="1" customWidth="1"/>
    <col min="17" max="17" width="11.25390625" style="1" customWidth="1"/>
    <col min="18" max="18" width="8.125" style="1" customWidth="1"/>
    <col min="19" max="19" width="6.875" style="1" customWidth="1"/>
    <col min="20" max="20" width="9.625" style="1" customWidth="1"/>
    <col min="21" max="21" width="6.375" style="1" customWidth="1"/>
    <col min="22" max="22" width="8.375" style="1" customWidth="1"/>
    <col min="23" max="23" width="11.375" style="1" customWidth="1"/>
    <col min="24" max="24" width="9.00390625" style="1" customWidth="1"/>
    <col min="25" max="25" width="7.75390625" style="1" customWidth="1"/>
    <col min="26" max="26" width="10.25390625" style="1" customWidth="1"/>
    <col min="27" max="27" width="7.00390625" style="1" customWidth="1"/>
    <col min="28" max="28" width="7.75390625" style="1" customWidth="1"/>
    <col min="29" max="29" width="10.75390625" style="1" customWidth="1"/>
    <col min="30" max="30" width="8.375" style="1" customWidth="1"/>
    <col min="31" max="37" width="8.25390625" style="1" customWidth="1"/>
    <col min="38" max="38" width="9.875" style="1" customWidth="1"/>
    <col min="39" max="39" width="7.00390625" style="1" customWidth="1"/>
    <col min="40" max="40" width="7.875" style="1" customWidth="1"/>
    <col min="41" max="41" width="11.00390625" style="1" customWidth="1"/>
    <col min="42" max="42" width="7.75390625" style="1" customWidth="1"/>
    <col min="43" max="43" width="8.875" style="1" customWidth="1"/>
    <col min="44" max="16384" width="9.125" style="1" customWidth="1"/>
  </cols>
  <sheetData>
    <row r="1" ht="18.75">
      <c r="O1" s="2" t="s">
        <v>124</v>
      </c>
    </row>
    <row r="2" ht="18.75">
      <c r="O2" s="3"/>
    </row>
    <row r="3" spans="1:15" ht="18.75">
      <c r="A3" s="167" t="s">
        <v>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</row>
    <row r="4" spans="1:46" ht="18.75">
      <c r="A4" s="167" t="s">
        <v>111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</row>
    <row r="5" spans="1:46" ht="18.75">
      <c r="A5" s="4"/>
      <c r="B5" s="4"/>
      <c r="C5" s="4"/>
      <c r="D5" s="4"/>
      <c r="E5" s="4"/>
      <c r="F5" s="4"/>
      <c r="G5" s="4"/>
      <c r="H5" s="4"/>
      <c r="I5" s="4"/>
      <c r="J5" s="59"/>
      <c r="K5" s="4"/>
      <c r="L5" s="4"/>
      <c r="M5" s="4"/>
      <c r="N5" s="4"/>
      <c r="O5" s="4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</row>
    <row r="6" spans="1:48" ht="18.75">
      <c r="A6" s="168" t="str">
        <f>'прил.1'!A6</f>
        <v>Обособленное подразделение "ТверьАтомЭнергоСбыт" АО "АтомЭнергоСбыт" 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15.75">
      <c r="A7" s="166" t="s">
        <v>2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</row>
    <row r="8" spans="1:15" ht="15.7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</row>
    <row r="9" spans="1:15" ht="72.75" customHeight="1">
      <c r="A9" s="150" t="s">
        <v>3</v>
      </c>
      <c r="B9" s="150" t="s">
        <v>88</v>
      </c>
      <c r="C9" s="150" t="s">
        <v>89</v>
      </c>
      <c r="D9" s="154" t="s">
        <v>6</v>
      </c>
      <c r="E9" s="150" t="s">
        <v>112</v>
      </c>
      <c r="F9" s="150" t="s">
        <v>113</v>
      </c>
      <c r="G9" s="150" t="s">
        <v>114</v>
      </c>
      <c r="H9" s="150"/>
      <c r="I9" s="150"/>
      <c r="J9" s="161" t="s">
        <v>115</v>
      </c>
      <c r="K9" s="161"/>
      <c r="L9" s="150"/>
      <c r="M9" s="150"/>
      <c r="N9" s="150"/>
      <c r="O9" s="150"/>
    </row>
    <row r="10" spans="1:15" ht="66" customHeight="1">
      <c r="A10" s="150"/>
      <c r="B10" s="150"/>
      <c r="C10" s="150"/>
      <c r="D10" s="154"/>
      <c r="E10" s="150"/>
      <c r="F10" s="150"/>
      <c r="G10" s="160" t="s">
        <v>11</v>
      </c>
      <c r="H10" s="161"/>
      <c r="I10" s="161"/>
      <c r="J10" s="160" t="s">
        <v>175</v>
      </c>
      <c r="K10" s="162"/>
      <c r="L10" s="38" t="s">
        <v>86</v>
      </c>
      <c r="M10" s="38" t="s">
        <v>165</v>
      </c>
      <c r="N10" s="38" t="s">
        <v>174</v>
      </c>
      <c r="O10" s="150" t="s">
        <v>12</v>
      </c>
    </row>
    <row r="11" spans="1:15" ht="143.25" customHeight="1">
      <c r="A11" s="150"/>
      <c r="B11" s="150"/>
      <c r="C11" s="150"/>
      <c r="D11" s="154"/>
      <c r="E11" s="46" t="s">
        <v>11</v>
      </c>
      <c r="F11" s="46" t="s">
        <v>13</v>
      </c>
      <c r="G11" s="9" t="s">
        <v>116</v>
      </c>
      <c r="H11" s="47" t="s">
        <v>117</v>
      </c>
      <c r="I11" s="47" t="s">
        <v>118</v>
      </c>
      <c r="J11" s="65" t="s">
        <v>119</v>
      </c>
      <c r="K11" s="9" t="s">
        <v>120</v>
      </c>
      <c r="L11" s="8" t="s">
        <v>11</v>
      </c>
      <c r="M11" s="8" t="s">
        <v>11</v>
      </c>
      <c r="N11" s="8" t="s">
        <v>11</v>
      </c>
      <c r="O11" s="150"/>
    </row>
    <row r="12" spans="1:15" ht="19.5" customHeight="1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62">
        <v>10</v>
      </c>
      <c r="K12" s="8">
        <v>11</v>
      </c>
      <c r="L12" s="12" t="s">
        <v>121</v>
      </c>
      <c r="M12" s="12" t="s">
        <v>122</v>
      </c>
      <c r="N12" s="12" t="s">
        <v>123</v>
      </c>
      <c r="O12" s="8">
        <v>13</v>
      </c>
    </row>
    <row r="13" spans="1:15" ht="15.75">
      <c r="A13" s="50">
        <v>1</v>
      </c>
      <c r="B13" s="50" t="s">
        <v>150</v>
      </c>
      <c r="C13" s="75"/>
      <c r="D13" s="75"/>
      <c r="E13" s="75"/>
      <c r="F13" s="67"/>
      <c r="G13" s="67"/>
      <c r="H13" s="67"/>
      <c r="I13" s="67"/>
      <c r="J13" s="68"/>
      <c r="K13" s="67"/>
      <c r="L13" s="67"/>
      <c r="M13" s="67"/>
      <c r="N13" s="67"/>
      <c r="O13" s="67"/>
    </row>
    <row r="14" spans="1:15" ht="31.5" customHeight="1">
      <c r="A14" s="12" t="s">
        <v>50</v>
      </c>
      <c r="B14" s="108" t="s">
        <v>160</v>
      </c>
      <c r="C14" s="127" t="s">
        <v>195</v>
      </c>
      <c r="D14" s="113">
        <v>2022</v>
      </c>
      <c r="E14" s="113">
        <v>2022</v>
      </c>
      <c r="F14" s="102">
        <f>'прил.1'!G14/1.2</f>
        <v>0.2556760441</v>
      </c>
      <c r="G14" s="102">
        <f aca="true" t="shared" si="0" ref="G14:G24">H14+I14</f>
        <v>0.2568721612554241</v>
      </c>
      <c r="H14" s="102">
        <f>'прил.1'!AC14/1.2</f>
        <v>0.2568721612554241</v>
      </c>
      <c r="I14" s="123">
        <v>0</v>
      </c>
      <c r="J14" s="124"/>
      <c r="K14" s="102">
        <f>G14</f>
        <v>0.2568721612554241</v>
      </c>
      <c r="L14" s="123">
        <f>'прил.1'!N14</f>
        <v>0</v>
      </c>
      <c r="M14" s="123">
        <f>'прил.1'!S14/1.2</f>
        <v>0.2568721612554241</v>
      </c>
      <c r="N14" s="123">
        <f>'прил.1'!X14/1.2</f>
        <v>0</v>
      </c>
      <c r="O14" s="123">
        <f>L14+M14+N14</f>
        <v>0.2568721612554241</v>
      </c>
    </row>
    <row r="15" spans="1:15" ht="49.5">
      <c r="A15" s="12" t="s">
        <v>56</v>
      </c>
      <c r="B15" s="108" t="s">
        <v>161</v>
      </c>
      <c r="C15" s="127" t="s">
        <v>196</v>
      </c>
      <c r="D15" s="113">
        <v>2022</v>
      </c>
      <c r="E15" s="113">
        <v>2022</v>
      </c>
      <c r="F15" s="102">
        <f>'прил.1'!G15/1.2</f>
        <v>0.402671091175</v>
      </c>
      <c r="G15" s="102">
        <f t="shared" si="0"/>
        <v>0.4710676970144428</v>
      </c>
      <c r="H15" s="102">
        <f>'прил.1'!AC15/1.2</f>
        <v>0.4710676970144428</v>
      </c>
      <c r="I15" s="123">
        <v>0</v>
      </c>
      <c r="J15" s="124"/>
      <c r="K15" s="102">
        <f>G15</f>
        <v>0.4710676970144428</v>
      </c>
      <c r="L15" s="123">
        <f>'прил.1'!N15</f>
        <v>0</v>
      </c>
      <c r="M15" s="123">
        <f>'прил.1'!S15/1.2</f>
        <v>0.4710676970144428</v>
      </c>
      <c r="N15" s="123">
        <f>'прил.1'!X15/1.2</f>
        <v>0</v>
      </c>
      <c r="O15" s="123">
        <f>L15+M15+N15</f>
        <v>0.4710676970144428</v>
      </c>
    </row>
    <row r="16" spans="1:15" ht="49.5">
      <c r="A16" s="12" t="s">
        <v>62</v>
      </c>
      <c r="B16" s="108" t="s">
        <v>162</v>
      </c>
      <c r="C16" s="101" t="s">
        <v>197</v>
      </c>
      <c r="D16" s="113">
        <v>2022</v>
      </c>
      <c r="E16" s="113">
        <v>2022</v>
      </c>
      <c r="F16" s="102">
        <f>'прил.1'!G16/1.2</f>
        <v>1.3512629633333333</v>
      </c>
      <c r="G16" s="102">
        <f t="shared" si="0"/>
        <v>1.6170577400517978</v>
      </c>
      <c r="H16" s="102">
        <f>'прил.1'!AC16/1.2</f>
        <v>1.6170577400517978</v>
      </c>
      <c r="I16" s="123">
        <v>0</v>
      </c>
      <c r="J16" s="124"/>
      <c r="K16" s="102">
        <f>G16</f>
        <v>1.6170577400517978</v>
      </c>
      <c r="L16" s="123">
        <f>'прил.1'!N16</f>
        <v>0</v>
      </c>
      <c r="M16" s="123">
        <f>'прил.1'!S16/1.2</f>
        <v>1.6170577400517978</v>
      </c>
      <c r="N16" s="123">
        <f>'прил.1'!X16/1.2</f>
        <v>0</v>
      </c>
      <c r="O16" s="123">
        <f>L16+M16+N16</f>
        <v>1.6170577400517978</v>
      </c>
    </row>
    <row r="17" spans="1:15" ht="31.5">
      <c r="A17" s="12" t="s">
        <v>64</v>
      </c>
      <c r="B17" s="99" t="s">
        <v>177</v>
      </c>
      <c r="C17" s="101" t="s">
        <v>198</v>
      </c>
      <c r="D17" s="112">
        <v>2023</v>
      </c>
      <c r="E17" s="112">
        <v>2023</v>
      </c>
      <c r="F17" s="102">
        <f>'прил.1'!G17/1.2</f>
        <v>0.7921837713236084</v>
      </c>
      <c r="G17" s="102">
        <f t="shared" si="0"/>
        <v>0.7921837713236084</v>
      </c>
      <c r="H17" s="102">
        <f>'прил.1'!AC17/1.2</f>
        <v>0.7921837713236084</v>
      </c>
      <c r="I17" s="123">
        <v>0</v>
      </c>
      <c r="J17" s="124"/>
      <c r="K17" s="102">
        <f>G17</f>
        <v>0.7921837713236084</v>
      </c>
      <c r="L17" s="123">
        <f>'прил.1'!N17/1.2</f>
        <v>0</v>
      </c>
      <c r="M17" s="123">
        <f>'прил.1'!S17</f>
        <v>0</v>
      </c>
      <c r="N17" s="123">
        <f>'прил.1'!X17/1.2</f>
        <v>0.7921837713236084</v>
      </c>
      <c r="O17" s="123">
        <f aca="true" t="shared" si="1" ref="O17:O40">L17+M17+N17</f>
        <v>0.7921837713236084</v>
      </c>
    </row>
    <row r="18" spans="1:15" ht="31.5" customHeight="1">
      <c r="A18" s="12" t="s">
        <v>193</v>
      </c>
      <c r="B18" s="99" t="s">
        <v>178</v>
      </c>
      <c r="C18" s="101" t="s">
        <v>199</v>
      </c>
      <c r="D18" s="112">
        <v>2023</v>
      </c>
      <c r="E18" s="112">
        <v>2023</v>
      </c>
      <c r="F18" s="102">
        <f>'прил.1'!G18/1.2</f>
        <v>0.4970185863201143</v>
      </c>
      <c r="G18" s="102">
        <f t="shared" si="0"/>
        <v>0.4970185863201143</v>
      </c>
      <c r="H18" s="102">
        <f>'прил.1'!AC18/1.2</f>
        <v>0.4970185863201143</v>
      </c>
      <c r="I18" s="123">
        <v>0</v>
      </c>
      <c r="J18" s="124"/>
      <c r="K18" s="102">
        <f aca="true" t="shared" si="2" ref="K18:K40">G18</f>
        <v>0.4970185863201143</v>
      </c>
      <c r="L18" s="123">
        <f>'прил.1'!N18/1.2</f>
        <v>0</v>
      </c>
      <c r="M18" s="123">
        <f>'прил.1'!S18</f>
        <v>0</v>
      </c>
      <c r="N18" s="123">
        <f>'прил.1'!X18/1.2</f>
        <v>0.4970185863201143</v>
      </c>
      <c r="O18" s="123">
        <f t="shared" si="1"/>
        <v>0.4970185863201143</v>
      </c>
    </row>
    <row r="19" spans="1:15" ht="31.5" customHeight="1">
      <c r="A19" s="12" t="s">
        <v>181</v>
      </c>
      <c r="B19" s="99" t="s">
        <v>179</v>
      </c>
      <c r="C19" s="101" t="s">
        <v>200</v>
      </c>
      <c r="D19" s="112">
        <v>2023</v>
      </c>
      <c r="E19" s="112">
        <v>2023</v>
      </c>
      <c r="F19" s="102">
        <f>'прил.1'!G19/1.2</f>
        <v>2.6853950443805426</v>
      </c>
      <c r="G19" s="102">
        <f t="shared" si="0"/>
        <v>2.6853950443805426</v>
      </c>
      <c r="H19" s="102">
        <f>'прил.1'!AC19/1.2</f>
        <v>2.6853950443805426</v>
      </c>
      <c r="I19" s="123">
        <v>0</v>
      </c>
      <c r="J19" s="124"/>
      <c r="K19" s="102">
        <f>G19</f>
        <v>2.6853950443805426</v>
      </c>
      <c r="L19" s="123">
        <f>'прил.1'!N19/1.2</f>
        <v>0</v>
      </c>
      <c r="M19" s="123">
        <f>'прил.1'!S19</f>
        <v>0</v>
      </c>
      <c r="N19" s="123">
        <f>'прил.1'!X19/1.2</f>
        <v>2.6853950443805426</v>
      </c>
      <c r="O19" s="123">
        <f>L19+M19+N19</f>
        <v>2.6853950443805426</v>
      </c>
    </row>
    <row r="20" spans="1:15" ht="31.5" customHeight="1">
      <c r="A20" s="12" t="s">
        <v>182</v>
      </c>
      <c r="B20" s="99" t="s">
        <v>180</v>
      </c>
      <c r="C20" s="101" t="s">
        <v>201</v>
      </c>
      <c r="D20" s="112">
        <v>2023</v>
      </c>
      <c r="E20" s="112">
        <v>2023</v>
      </c>
      <c r="F20" s="102">
        <f>'прил.1'!G20/1.2</f>
        <v>3.2448868810686067</v>
      </c>
      <c r="G20" s="102">
        <f t="shared" si="0"/>
        <v>3.2448868810686067</v>
      </c>
      <c r="H20" s="102">
        <f>'прил.1'!AC20/1.2</f>
        <v>3.2448868810686067</v>
      </c>
      <c r="I20" s="123">
        <v>0</v>
      </c>
      <c r="J20" s="124"/>
      <c r="K20" s="102">
        <f>G20</f>
        <v>3.2448868810686067</v>
      </c>
      <c r="L20" s="123">
        <f>'прил.1'!N20/1.2</f>
        <v>0</v>
      </c>
      <c r="M20" s="123">
        <f>'прил.1'!S20</f>
        <v>0</v>
      </c>
      <c r="N20" s="123">
        <f>'прил.1'!X20/1.2</f>
        <v>3.2448868810686067</v>
      </c>
      <c r="O20" s="123">
        <f>L20+M20+N20</f>
        <v>3.2448868810686067</v>
      </c>
    </row>
    <row r="21" spans="1:15" ht="31.5" customHeight="1">
      <c r="A21" s="12" t="s">
        <v>183</v>
      </c>
      <c r="B21" s="99" t="s">
        <v>186</v>
      </c>
      <c r="C21" s="101" t="s">
        <v>202</v>
      </c>
      <c r="D21" s="112">
        <v>2023</v>
      </c>
      <c r="E21" s="112">
        <v>2023</v>
      </c>
      <c r="F21" s="102">
        <f>'прил.1'!G21/1.2</f>
        <v>6.1675</v>
      </c>
      <c r="G21" s="102">
        <f t="shared" si="0"/>
        <v>6.917586415999998</v>
      </c>
      <c r="H21" s="102">
        <f>'прил.1'!AC21/1.2</f>
        <v>6.917586415999998</v>
      </c>
      <c r="I21" s="123">
        <v>0</v>
      </c>
      <c r="J21" s="124"/>
      <c r="K21" s="102">
        <f>G21</f>
        <v>6.917586415999998</v>
      </c>
      <c r="L21" s="123">
        <f>'прил.1'!N21/1.2</f>
        <v>0</v>
      </c>
      <c r="M21" s="123">
        <f>'прил.1'!S21</f>
        <v>0</v>
      </c>
      <c r="N21" s="123">
        <f>'прил.1'!X21/1.2</f>
        <v>6.917586415999998</v>
      </c>
      <c r="O21" s="123">
        <f>L21+M21+N21</f>
        <v>6.917586415999998</v>
      </c>
    </row>
    <row r="22" spans="1:15" ht="31.5">
      <c r="A22" s="12" t="s">
        <v>184</v>
      </c>
      <c r="B22" s="103" t="s">
        <v>158</v>
      </c>
      <c r="C22" s="101" t="s">
        <v>203</v>
      </c>
      <c r="D22" s="113">
        <v>2022</v>
      </c>
      <c r="E22" s="113">
        <v>2022</v>
      </c>
      <c r="F22" s="102">
        <f>'прил.1'!G22/1.2</f>
        <v>1.3718100000000004</v>
      </c>
      <c r="G22" s="102">
        <f t="shared" si="0"/>
        <v>1.4794709968999997</v>
      </c>
      <c r="H22" s="102">
        <f>'прил.1'!AC22/1.2</f>
        <v>1.4794709968999997</v>
      </c>
      <c r="I22" s="123">
        <v>0</v>
      </c>
      <c r="J22" s="124"/>
      <c r="K22" s="102">
        <f t="shared" si="2"/>
        <v>1.4794709968999997</v>
      </c>
      <c r="L22" s="123">
        <f>'прил.1'!N22</f>
        <v>0</v>
      </c>
      <c r="M22" s="123">
        <f>'прил.1'!S22/1.2</f>
        <v>1.4794709968999997</v>
      </c>
      <c r="N22" s="123">
        <f>'прил.1'!X22/1.2</f>
        <v>0</v>
      </c>
      <c r="O22" s="123">
        <f t="shared" si="1"/>
        <v>1.4794709968999997</v>
      </c>
    </row>
    <row r="23" spans="1:15" ht="33">
      <c r="A23" s="12" t="s">
        <v>185</v>
      </c>
      <c r="B23" s="104" t="s">
        <v>159</v>
      </c>
      <c r="C23" s="101" t="s">
        <v>204</v>
      </c>
      <c r="D23" s="113">
        <v>2022</v>
      </c>
      <c r="E23" s="113">
        <v>2022</v>
      </c>
      <c r="F23" s="102">
        <f>'прил.1'!G23/1.2</f>
        <v>0.06842083333333333</v>
      </c>
      <c r="G23" s="102">
        <f t="shared" si="0"/>
        <v>0.0737907999111111</v>
      </c>
      <c r="H23" s="102">
        <f>'прил.1'!AC23/1.2</f>
        <v>0.0737907999111111</v>
      </c>
      <c r="I23" s="123">
        <v>0</v>
      </c>
      <c r="J23" s="124"/>
      <c r="K23" s="102">
        <f>G23</f>
        <v>0.0737907999111111</v>
      </c>
      <c r="L23" s="123">
        <f>'прил.1'!N23</f>
        <v>0</v>
      </c>
      <c r="M23" s="123">
        <f>'прил.1'!S23/1.2</f>
        <v>0.0737907999111111</v>
      </c>
      <c r="N23" s="123">
        <f>'прил.1'!X23/1.2</f>
        <v>0</v>
      </c>
      <c r="O23" s="123">
        <f>L23+M23+N23</f>
        <v>0.0737907999111111</v>
      </c>
    </row>
    <row r="24" spans="1:15" ht="15.75">
      <c r="A24" s="12" t="s">
        <v>187</v>
      </c>
      <c r="B24" s="103" t="s">
        <v>167</v>
      </c>
      <c r="C24" s="101" t="s">
        <v>205</v>
      </c>
      <c r="D24" s="113">
        <v>2022</v>
      </c>
      <c r="E24" s="113">
        <v>2022</v>
      </c>
      <c r="F24" s="102">
        <f>'прил.1'!G24/1.2</f>
        <v>0.6977866666666668</v>
      </c>
      <c r="G24" s="102">
        <f t="shared" si="0"/>
        <v>0.7525482153222222</v>
      </c>
      <c r="H24" s="102">
        <f>'прил.1'!AC24/1.2</f>
        <v>0.7525482153222222</v>
      </c>
      <c r="I24" s="123">
        <v>0</v>
      </c>
      <c r="J24" s="124"/>
      <c r="K24" s="102">
        <f t="shared" si="2"/>
        <v>0.7525482153222222</v>
      </c>
      <c r="L24" s="123">
        <f>'прил.1'!N24</f>
        <v>0</v>
      </c>
      <c r="M24" s="123">
        <f>'прил.1'!S24/1.2</f>
        <v>0.7525482153222222</v>
      </c>
      <c r="N24" s="123">
        <f>'прил.1'!X24/1.2</f>
        <v>0</v>
      </c>
      <c r="O24" s="123">
        <f t="shared" si="1"/>
        <v>0.7525482153222222</v>
      </c>
    </row>
    <row r="25" spans="1:15" ht="33" customHeight="1">
      <c r="A25" s="142">
        <v>2</v>
      </c>
      <c r="B25" s="106" t="s">
        <v>149</v>
      </c>
      <c r="C25" s="101"/>
      <c r="D25" s="114"/>
      <c r="E25" s="114"/>
      <c r="F25" s="102"/>
      <c r="G25" s="102"/>
      <c r="H25" s="102"/>
      <c r="I25" s="123"/>
      <c r="J25" s="124"/>
      <c r="K25" s="102"/>
      <c r="L25" s="123"/>
      <c r="M25" s="123"/>
      <c r="N25" s="123"/>
      <c r="O25" s="123"/>
    </row>
    <row r="26" spans="1:15" ht="33" customHeight="1">
      <c r="A26" s="12" t="s">
        <v>69</v>
      </c>
      <c r="B26" s="108" t="s">
        <v>188</v>
      </c>
      <c r="C26" s="101" t="s">
        <v>206</v>
      </c>
      <c r="D26" s="113">
        <v>2021</v>
      </c>
      <c r="E26" s="113">
        <v>2021</v>
      </c>
      <c r="F26" s="102">
        <f>'прил.1'!G26/1.2</f>
        <v>0.10948333333333334</v>
      </c>
      <c r="G26" s="102">
        <f>H26+I26</f>
        <v>0.10948333333333334</v>
      </c>
      <c r="H26" s="102">
        <f>'прил.1'!AC26/1.2</f>
        <v>0.10948333333333334</v>
      </c>
      <c r="I26" s="123">
        <v>0</v>
      </c>
      <c r="J26" s="124"/>
      <c r="K26" s="102">
        <f t="shared" si="2"/>
        <v>0.10948333333333334</v>
      </c>
      <c r="L26" s="123">
        <f>'прил.1'!N26/1.2</f>
        <v>0.10948333333333334</v>
      </c>
      <c r="M26" s="123">
        <f>'прил.1'!S26/1.2</f>
        <v>0</v>
      </c>
      <c r="N26" s="123">
        <f>'прил.1'!X26</f>
        <v>0</v>
      </c>
      <c r="O26" s="123">
        <f t="shared" si="1"/>
        <v>0.10948333333333334</v>
      </c>
    </row>
    <row r="27" spans="1:15" ht="33" customHeight="1">
      <c r="A27" s="12" t="s">
        <v>71</v>
      </c>
      <c r="B27" s="108" t="s">
        <v>189</v>
      </c>
      <c r="C27" s="101" t="s">
        <v>207</v>
      </c>
      <c r="D27" s="113">
        <v>2021</v>
      </c>
      <c r="E27" s="113">
        <v>2021</v>
      </c>
      <c r="F27" s="102">
        <f>'прил.1'!G27/1.2</f>
        <v>0.10896166666666668</v>
      </c>
      <c r="G27" s="102">
        <f>H27+I27</f>
        <v>0.10896166666666665</v>
      </c>
      <c r="H27" s="102">
        <f>'прил.1'!AC27/1.2</f>
        <v>0.10896166666666665</v>
      </c>
      <c r="I27" s="123">
        <v>0</v>
      </c>
      <c r="J27" s="124"/>
      <c r="K27" s="102">
        <f>G27</f>
        <v>0.10896166666666665</v>
      </c>
      <c r="L27" s="123">
        <f>'прил.1'!N27/1.2</f>
        <v>0.10896166666666665</v>
      </c>
      <c r="M27" s="123">
        <f>'прил.1'!S27/1.2</f>
        <v>0</v>
      </c>
      <c r="N27" s="123">
        <f>'прил.1'!X27</f>
        <v>0</v>
      </c>
      <c r="O27" s="123">
        <f>L27+M27+N27</f>
        <v>0.10896166666666665</v>
      </c>
    </row>
    <row r="28" spans="1:15" ht="33" customHeight="1">
      <c r="A28" s="12" t="s">
        <v>73</v>
      </c>
      <c r="B28" s="108" t="s">
        <v>190</v>
      </c>
      <c r="C28" s="101" t="s">
        <v>208</v>
      </c>
      <c r="D28" s="113">
        <v>2022</v>
      </c>
      <c r="E28" s="113">
        <v>2022</v>
      </c>
      <c r="F28" s="102">
        <f>'прил.1'!G28/1.2</f>
        <v>0.3405620833333333</v>
      </c>
      <c r="G28" s="102">
        <f>H28+I28</f>
        <v>0.36728939563333335</v>
      </c>
      <c r="H28" s="102">
        <f>'прил.1'!AC28/1.2</f>
        <v>0.36728939563333335</v>
      </c>
      <c r="I28" s="123">
        <v>0</v>
      </c>
      <c r="J28" s="124"/>
      <c r="K28" s="102">
        <f>G28</f>
        <v>0.36728939563333335</v>
      </c>
      <c r="L28" s="123">
        <f>'прил.1'!N28</f>
        <v>0</v>
      </c>
      <c r="M28" s="123">
        <f>'прил.1'!S28/1.2</f>
        <v>0.36728939563333335</v>
      </c>
      <c r="N28" s="123">
        <f>'прил.1'!X28/1.2</f>
        <v>0</v>
      </c>
      <c r="O28" s="123">
        <f>L28+M28+N28</f>
        <v>0.36728939563333335</v>
      </c>
    </row>
    <row r="29" spans="1:15" ht="31.5">
      <c r="A29" s="142">
        <v>3</v>
      </c>
      <c r="B29" s="106" t="s">
        <v>126</v>
      </c>
      <c r="C29" s="105"/>
      <c r="D29" s="114"/>
      <c r="E29" s="114"/>
      <c r="F29" s="102"/>
      <c r="G29" s="98"/>
      <c r="H29" s="98"/>
      <c r="I29" s="123"/>
      <c r="J29" s="124"/>
      <c r="K29" s="98"/>
      <c r="L29" s="123"/>
      <c r="M29" s="123"/>
      <c r="N29" s="123"/>
      <c r="O29" s="123"/>
    </row>
    <row r="30" spans="1:15" ht="15.75">
      <c r="A30" s="12" t="s">
        <v>155</v>
      </c>
      <c r="B30" s="109" t="s">
        <v>163</v>
      </c>
      <c r="C30" s="157" t="s">
        <v>209</v>
      </c>
      <c r="D30" s="143">
        <v>2021</v>
      </c>
      <c r="E30" s="143">
        <v>2023</v>
      </c>
      <c r="F30" s="102">
        <f>'прил.1'!G30/1.2</f>
        <v>2588.3372403266667</v>
      </c>
      <c r="G30" s="102">
        <f aca="true" t="shared" si="3" ref="G30:G40">H30+I30</f>
        <v>2706.1556690894413</v>
      </c>
      <c r="H30" s="102">
        <f>H31+H32+H33+H34+H35+H36+H37+H38</f>
        <v>2391.6615155481077</v>
      </c>
      <c r="I30" s="123">
        <f>I31+I32+I33+I34+I35+I36+I37+I38</f>
        <v>314.49415354133356</v>
      </c>
      <c r="J30" s="124"/>
      <c r="K30" s="102">
        <f t="shared" si="2"/>
        <v>2706.1556690894413</v>
      </c>
      <c r="L30" s="123">
        <f>'прил.1'!N30/1.2</f>
        <v>1157.0626687704469</v>
      </c>
      <c r="M30" s="123">
        <f>'прил.1'!S30/1.2</f>
        <v>1335.03332957403</v>
      </c>
      <c r="N30" s="123">
        <f>'прил.1'!X30/1.2</f>
        <v>214.05967074496445</v>
      </c>
      <c r="O30" s="123">
        <f t="shared" si="1"/>
        <v>2706.1556690894413</v>
      </c>
    </row>
    <row r="31" spans="1:15" s="135" customFormat="1" ht="15.75">
      <c r="A31" s="128" t="s">
        <v>171</v>
      </c>
      <c r="B31" s="134" t="s">
        <v>168</v>
      </c>
      <c r="C31" s="158"/>
      <c r="D31" s="144"/>
      <c r="E31" s="144"/>
      <c r="F31" s="140">
        <f>'прил.1'!G31/1.2</f>
        <v>558.8519626666667</v>
      </c>
      <c r="G31" s="140">
        <f t="shared" si="3"/>
        <v>599.3690999816874</v>
      </c>
      <c r="H31" s="140">
        <f>'прил.1'!AC31/1.2</f>
        <v>599.3690999816874</v>
      </c>
      <c r="I31" s="141">
        <v>0</v>
      </c>
      <c r="J31" s="141"/>
      <c r="K31" s="140">
        <f t="shared" si="2"/>
        <v>599.3690999816874</v>
      </c>
      <c r="L31" s="141">
        <f>'прил.1'!N31/1.2</f>
        <v>253.44626219733334</v>
      </c>
      <c r="M31" s="141">
        <f>'прил.1'!S31/1.2</f>
        <v>169.21940769066663</v>
      </c>
      <c r="N31" s="141">
        <f>'прил.1'!X31/1.2</f>
        <v>176.70343009368747</v>
      </c>
      <c r="O31" s="141">
        <f t="shared" si="1"/>
        <v>599.3690999816874</v>
      </c>
    </row>
    <row r="32" spans="1:15" s="135" customFormat="1" ht="15.75">
      <c r="A32" s="136" t="s">
        <v>217</v>
      </c>
      <c r="B32" s="134" t="s">
        <v>169</v>
      </c>
      <c r="C32" s="158"/>
      <c r="D32" s="144"/>
      <c r="E32" s="144"/>
      <c r="F32" s="140">
        <f>'прил.1'!G32/1.2</f>
        <v>245.5850621044444</v>
      </c>
      <c r="G32" s="140">
        <f t="shared" si="3"/>
        <v>264.8447140480198</v>
      </c>
      <c r="H32" s="140">
        <f>'прил.1'!AC32/1.2</f>
        <v>264.8447140480198</v>
      </c>
      <c r="I32" s="141">
        <v>0</v>
      </c>
      <c r="J32" s="141"/>
      <c r="K32" s="140">
        <f t="shared" si="2"/>
        <v>264.8447140480198</v>
      </c>
      <c r="L32" s="141">
        <f>'прил.1'!N32/1.2</f>
        <v>0.3949118908911111</v>
      </c>
      <c r="M32" s="141">
        <f>'прил.1'!S32/1.2</f>
        <v>264.3995507805184</v>
      </c>
      <c r="N32" s="141">
        <f>'прил.1'!X32/1.2</f>
        <v>0.050251376610332445</v>
      </c>
      <c r="O32" s="141">
        <f t="shared" si="1"/>
        <v>264.84471404801985</v>
      </c>
    </row>
    <row r="33" spans="1:15" s="135" customFormat="1" ht="15.75">
      <c r="A33" s="136" t="s">
        <v>218</v>
      </c>
      <c r="B33" s="134" t="s">
        <v>212</v>
      </c>
      <c r="C33" s="158"/>
      <c r="D33" s="144"/>
      <c r="E33" s="144"/>
      <c r="F33" s="140">
        <f>'прил.1'!G33/1.2</f>
        <v>1102.4994888888891</v>
      </c>
      <c r="G33" s="140">
        <f t="shared" si="3"/>
        <v>1166.1578093773335</v>
      </c>
      <c r="H33" s="140">
        <f>'прил.1'!AC33/1.2</f>
        <v>1166.1578093773335</v>
      </c>
      <c r="I33" s="141">
        <v>0</v>
      </c>
      <c r="J33" s="141"/>
      <c r="K33" s="140">
        <f t="shared" si="2"/>
        <v>1166.1578093773335</v>
      </c>
      <c r="L33" s="141">
        <f>'прил.1'!N33/1.2</f>
        <v>571.645984988889</v>
      </c>
      <c r="M33" s="141">
        <f>'прил.1'!S33/1.2</f>
        <v>594.5118243884446</v>
      </c>
      <c r="N33" s="141">
        <f>'прил.1'!X33/1.2</f>
        <v>0</v>
      </c>
      <c r="O33" s="141">
        <f t="shared" si="1"/>
        <v>1166.1578093773337</v>
      </c>
    </row>
    <row r="34" spans="1:15" s="135" customFormat="1" ht="15.75">
      <c r="A34" s="136" t="s">
        <v>219</v>
      </c>
      <c r="B34" s="134" t="s">
        <v>213</v>
      </c>
      <c r="C34" s="158"/>
      <c r="D34" s="144"/>
      <c r="E34" s="144"/>
      <c r="F34" s="140">
        <f>'прил.1'!G34/1.2</f>
        <v>76.21666666666667</v>
      </c>
      <c r="G34" s="140">
        <f t="shared" si="3"/>
        <v>80.617417</v>
      </c>
      <c r="H34" s="140">
        <f>'прил.1'!AC34/1.2</f>
        <v>80.617417</v>
      </c>
      <c r="I34" s="141">
        <v>0</v>
      </c>
      <c r="J34" s="141"/>
      <c r="K34" s="140">
        <f>G34</f>
        <v>80.617417</v>
      </c>
      <c r="L34" s="141">
        <f>'прил.1'!N34/1.2</f>
        <v>39.51834166666667</v>
      </c>
      <c r="M34" s="141">
        <f>'прил.1'!S34/1.2</f>
        <v>41.09907533333334</v>
      </c>
      <c r="N34" s="141">
        <f>'прил.1'!X34/1.2</f>
        <v>0</v>
      </c>
      <c r="O34" s="141">
        <f>L34+M34+N34</f>
        <v>80.61741700000002</v>
      </c>
    </row>
    <row r="35" spans="1:15" s="135" customFormat="1" ht="15.75">
      <c r="A35" s="136" t="s">
        <v>220</v>
      </c>
      <c r="B35" s="134" t="s">
        <v>214</v>
      </c>
      <c r="C35" s="158"/>
      <c r="D35" s="144"/>
      <c r="E35" s="144"/>
      <c r="F35" s="140">
        <f>'прил.1'!G35/1.2</f>
        <v>245.66156000000004</v>
      </c>
      <c r="G35" s="140">
        <f t="shared" si="3"/>
        <v>259.8460584744</v>
      </c>
      <c r="H35" s="140">
        <f>'прил.1'!AC35/1.2</f>
        <v>259.8460584744</v>
      </c>
      <c r="I35" s="141">
        <v>0</v>
      </c>
      <c r="J35" s="141"/>
      <c r="K35" s="140">
        <f>G35</f>
        <v>259.8460584744</v>
      </c>
      <c r="L35" s="141">
        <f>'прил.1'!N35/1.2</f>
        <v>127.37551886000001</v>
      </c>
      <c r="M35" s="141">
        <f>'прил.1'!S35/1.2</f>
        <v>132.4705396144</v>
      </c>
      <c r="N35" s="141">
        <f>'прил.1'!X35/1.2</f>
        <v>0</v>
      </c>
      <c r="O35" s="141">
        <f>L35+M35+N35</f>
        <v>259.8460584744</v>
      </c>
    </row>
    <row r="36" spans="1:15" s="135" customFormat="1" ht="15.75">
      <c r="A36" s="136" t="s">
        <v>221</v>
      </c>
      <c r="B36" s="134" t="s">
        <v>215</v>
      </c>
      <c r="C36" s="158"/>
      <c r="D36" s="144"/>
      <c r="E36" s="144"/>
      <c r="F36" s="140">
        <f>'прил.1'!G36/1.2</f>
        <v>18.700000000000003</v>
      </c>
      <c r="G36" s="140">
        <f t="shared" si="3"/>
        <v>19.3919</v>
      </c>
      <c r="H36" s="140">
        <v>0</v>
      </c>
      <c r="I36" s="123">
        <f>'прил.1'!AC36/1.2</f>
        <v>19.3919</v>
      </c>
      <c r="J36" s="141"/>
      <c r="K36" s="140">
        <f>G36</f>
        <v>19.3919</v>
      </c>
      <c r="L36" s="141">
        <f>'прил.1'!N36/1.2</f>
        <v>19.3919</v>
      </c>
      <c r="M36" s="141">
        <f>'прил.1'!S36/1.2</f>
        <v>0</v>
      </c>
      <c r="N36" s="141">
        <f>'прил.1'!X36/1.2</f>
        <v>0</v>
      </c>
      <c r="O36" s="141">
        <f>L36+M36+N36</f>
        <v>19.3919</v>
      </c>
    </row>
    <row r="37" spans="1:15" s="135" customFormat="1" ht="15.75">
      <c r="A37" s="136" t="s">
        <v>222</v>
      </c>
      <c r="B37" s="134" t="s">
        <v>216</v>
      </c>
      <c r="C37" s="158"/>
      <c r="D37" s="144"/>
      <c r="E37" s="144"/>
      <c r="F37" s="140">
        <f>'прил.1'!G37/1.2</f>
        <v>20.083333333333336</v>
      </c>
      <c r="G37" s="140">
        <f t="shared" si="3"/>
        <v>20.82641666666667</v>
      </c>
      <c r="H37" s="140">
        <f>'прил.1'!AC37/1.2</f>
        <v>20.82641666666667</v>
      </c>
      <c r="I37" s="141">
        <v>0</v>
      </c>
      <c r="J37" s="141"/>
      <c r="K37" s="140">
        <f>G37</f>
        <v>20.82641666666667</v>
      </c>
      <c r="L37" s="141">
        <f>'прил.1'!N37/1.2</f>
        <v>20.82641666666667</v>
      </c>
      <c r="M37" s="141">
        <f>'прил.1'!S37/1.2</f>
        <v>0</v>
      </c>
      <c r="N37" s="141">
        <f>'прил.1'!X37/1.2</f>
        <v>0</v>
      </c>
      <c r="O37" s="141">
        <f>L37+M37+N37</f>
        <v>20.82641666666667</v>
      </c>
    </row>
    <row r="38" spans="1:15" s="135" customFormat="1" ht="15.75">
      <c r="A38" s="136" t="s">
        <v>223</v>
      </c>
      <c r="B38" s="134" t="s">
        <v>170</v>
      </c>
      <c r="C38" s="159"/>
      <c r="D38" s="145"/>
      <c r="E38" s="145"/>
      <c r="F38" s="140">
        <f>'прил.1'!G38/1.2</f>
        <v>320.73916666666616</v>
      </c>
      <c r="G38" s="140">
        <f t="shared" si="3"/>
        <v>295.10225354133354</v>
      </c>
      <c r="H38" s="140">
        <v>0</v>
      </c>
      <c r="I38" s="123">
        <f>'прил.1'!AC38/1.2</f>
        <v>295.10225354133354</v>
      </c>
      <c r="J38" s="141"/>
      <c r="K38" s="140">
        <f t="shared" si="2"/>
        <v>295.10225354133354</v>
      </c>
      <c r="L38" s="141">
        <f>'прил.1'!N38/1.2</f>
        <v>124.46333249999984</v>
      </c>
      <c r="M38" s="141">
        <f>'прил.1'!S38/1.2</f>
        <v>133.33293176666703</v>
      </c>
      <c r="N38" s="141">
        <f>'прил.1'!X38/1.2</f>
        <v>37.305989274666665</v>
      </c>
      <c r="O38" s="141">
        <f t="shared" si="1"/>
        <v>295.10225354133354</v>
      </c>
    </row>
    <row r="39" spans="1:15" ht="49.5">
      <c r="A39" s="12" t="s">
        <v>128</v>
      </c>
      <c r="B39" s="104" t="s">
        <v>192</v>
      </c>
      <c r="C39" s="101" t="s">
        <v>210</v>
      </c>
      <c r="D39" s="113">
        <v>2021</v>
      </c>
      <c r="E39" s="113">
        <v>2022</v>
      </c>
      <c r="F39" s="102">
        <f>'прил.1'!G39/1.2</f>
        <v>11.831669265</v>
      </c>
      <c r="G39" s="102">
        <f t="shared" si="3"/>
        <v>11.831669265</v>
      </c>
      <c r="H39" s="102">
        <v>0</v>
      </c>
      <c r="I39" s="123">
        <f>'прил.1'!AC39/1.2</f>
        <v>11.831669265</v>
      </c>
      <c r="J39" s="124"/>
      <c r="K39" s="102">
        <f t="shared" si="2"/>
        <v>11.831669265</v>
      </c>
      <c r="L39" s="123">
        <f>'прил.1'!N39/1.2</f>
        <v>5.9158346325</v>
      </c>
      <c r="M39" s="123">
        <f>'прил.1'!S39/1.2</f>
        <v>5.9158346325</v>
      </c>
      <c r="N39" s="123">
        <f>'прил.1'!X39</f>
        <v>0</v>
      </c>
      <c r="O39" s="123">
        <f t="shared" si="1"/>
        <v>11.831669265</v>
      </c>
    </row>
    <row r="40" spans="1:15" ht="16.5">
      <c r="A40" s="12" t="s">
        <v>129</v>
      </c>
      <c r="B40" s="104" t="s">
        <v>191</v>
      </c>
      <c r="C40" s="101" t="s">
        <v>211</v>
      </c>
      <c r="D40" s="113">
        <v>2021</v>
      </c>
      <c r="E40" s="113">
        <v>2023</v>
      </c>
      <c r="F40" s="102">
        <f>'прил.1'!G40/1.2</f>
        <v>7.7634961054472935</v>
      </c>
      <c r="G40" s="102">
        <f t="shared" si="3"/>
        <v>7.763496105447295</v>
      </c>
      <c r="H40" s="102">
        <v>0</v>
      </c>
      <c r="I40" s="123">
        <f>'прил.1'!AC40/1.2</f>
        <v>7.763496105447295</v>
      </c>
      <c r="J40" s="124"/>
      <c r="K40" s="102">
        <f t="shared" si="2"/>
        <v>7.763496105447295</v>
      </c>
      <c r="L40" s="123">
        <f>'прил.1'!N40/1.2</f>
        <v>4.850347444444445</v>
      </c>
      <c r="M40" s="123">
        <f>'прил.1'!S40/1.2</f>
        <v>2.4215527056000004</v>
      </c>
      <c r="N40" s="123">
        <f>'прил.1'!X40/1.2</f>
        <v>0.4915959554028482</v>
      </c>
      <c r="O40" s="123">
        <f t="shared" si="1"/>
        <v>7.7634961054472935</v>
      </c>
    </row>
    <row r="41" spans="1:15" ht="15.75">
      <c r="A41" s="48"/>
      <c r="B41" s="49"/>
      <c r="C41" s="29"/>
      <c r="D41" s="29"/>
      <c r="E41" s="29"/>
      <c r="F41" s="111">
        <f>SUM(F14:F40)-F31-F32-F33-F38-F34-F35-F36-F37</f>
        <v>2626.0260246621474</v>
      </c>
      <c r="G41" s="111">
        <f>SUM(G14:G40)-G31-G32-G33-G38-G34-G35-G36-G37</f>
        <v>2745.124447165071</v>
      </c>
      <c r="H41" s="111">
        <f>SUM(H14:H40)-H31-H32-H33-H38-H34-H35-H36-H37</f>
        <v>2411.0351282532893</v>
      </c>
      <c r="I41" s="111">
        <f>SUM(I14:I40)-I31-I32-I33-I38-I34-I35-I36-I37</f>
        <v>334.0893189117808</v>
      </c>
      <c r="J41" s="125"/>
      <c r="K41" s="111">
        <f>SUM(K14:K40)-K31-K32-K33-K38-K34-K35-K36-K37</f>
        <v>2745.124447165071</v>
      </c>
      <c r="L41" s="111">
        <f>SUM(L14:L40)-L31-L32-L33-L38-L34-L35-L36-L37</f>
        <v>1168.047295847391</v>
      </c>
      <c r="M41" s="111">
        <f>SUM(M14:M40)-M31-M32-M33-M38-M34-M35-M36-M37</f>
        <v>1348.3888139182184</v>
      </c>
      <c r="N41" s="111">
        <f>SUM(N14:N40)-N31-N32-N33-N38-N34-N35-N36-N37</f>
        <v>228.68833739946012</v>
      </c>
      <c r="O41" s="111">
        <f>SUM(O14:O40)-O31-O32-O33-O38-O34-O35-O36-O37</f>
        <v>2745.1244471650693</v>
      </c>
    </row>
    <row r="42" spans="1:15" ht="15.75">
      <c r="A42" s="48"/>
      <c r="B42" s="49"/>
      <c r="C42" s="29"/>
      <c r="D42" s="29"/>
      <c r="E42" s="29"/>
      <c r="F42" s="29"/>
      <c r="G42" s="29"/>
      <c r="H42" s="29"/>
      <c r="I42" s="29"/>
      <c r="J42" s="66"/>
      <c r="K42" s="29"/>
      <c r="L42" s="29"/>
      <c r="M42" s="29"/>
      <c r="N42" s="29"/>
      <c r="O42" s="29"/>
    </row>
    <row r="43" spans="1:15" ht="15.75">
      <c r="A43" s="48"/>
      <c r="B43" s="49"/>
      <c r="C43" s="29"/>
      <c r="D43" s="29"/>
      <c r="E43" s="29"/>
      <c r="F43" s="29"/>
      <c r="G43" s="29"/>
      <c r="H43" s="29"/>
      <c r="I43" s="29"/>
      <c r="J43" s="66"/>
      <c r="K43" s="29"/>
      <c r="L43" s="29"/>
      <c r="M43" s="29"/>
      <c r="N43" s="29"/>
      <c r="O43" s="29"/>
    </row>
    <row r="44" spans="1:15" ht="15.75">
      <c r="A44" s="48"/>
      <c r="B44" s="49"/>
      <c r="C44" s="29"/>
      <c r="D44" s="29"/>
      <c r="E44" s="29"/>
      <c r="F44" s="29"/>
      <c r="G44" s="29"/>
      <c r="H44" s="29"/>
      <c r="I44" s="29"/>
      <c r="J44" s="66"/>
      <c r="K44" s="29"/>
      <c r="L44" s="29"/>
      <c r="M44" s="29"/>
      <c r="N44" s="29"/>
      <c r="O44" s="29"/>
    </row>
    <row r="45" spans="1:15" ht="15.75">
      <c r="A45" s="48"/>
      <c r="B45" s="49"/>
      <c r="C45" s="29"/>
      <c r="D45" s="29"/>
      <c r="E45" s="29"/>
      <c r="F45" s="29"/>
      <c r="G45" s="29"/>
      <c r="H45" s="29"/>
      <c r="I45" s="29"/>
      <c r="J45" s="66"/>
      <c r="K45" s="29"/>
      <c r="L45" s="29"/>
      <c r="M45" s="29"/>
      <c r="N45" s="29"/>
      <c r="O45" s="29"/>
    </row>
    <row r="46" spans="1:15" ht="15.75">
      <c r="A46" s="48"/>
      <c r="B46" s="49"/>
      <c r="C46" s="29"/>
      <c r="D46" s="29"/>
      <c r="E46" s="29"/>
      <c r="F46" s="29"/>
      <c r="G46" s="29"/>
      <c r="H46" s="29"/>
      <c r="I46" s="29"/>
      <c r="J46" s="66"/>
      <c r="K46" s="29"/>
      <c r="L46" s="29"/>
      <c r="M46" s="29"/>
      <c r="N46" s="29"/>
      <c r="O46" s="29"/>
    </row>
    <row r="47" spans="1:15" ht="15.75">
      <c r="A47" s="48"/>
      <c r="B47" s="49"/>
      <c r="C47" s="29"/>
      <c r="D47" s="29"/>
      <c r="E47" s="29"/>
      <c r="F47" s="29"/>
      <c r="G47" s="29"/>
      <c r="H47" s="29"/>
      <c r="I47" s="29"/>
      <c r="J47" s="66"/>
      <c r="K47" s="29"/>
      <c r="L47" s="29"/>
      <c r="M47" s="29"/>
      <c r="N47" s="29"/>
      <c r="O47" s="29"/>
    </row>
    <row r="48" spans="1:15" ht="15.75">
      <c r="A48" s="48"/>
      <c r="B48" s="49"/>
      <c r="C48" s="29"/>
      <c r="D48" s="29"/>
      <c r="E48" s="29"/>
      <c r="F48" s="29"/>
      <c r="G48" s="29"/>
      <c r="H48" s="29"/>
      <c r="I48" s="29"/>
      <c r="J48" s="66"/>
      <c r="K48" s="29"/>
      <c r="L48" s="29"/>
      <c r="M48" s="29"/>
      <c r="N48" s="29"/>
      <c r="O48" s="29"/>
    </row>
    <row r="49" spans="1:15" ht="15.75">
      <c r="A49" s="48"/>
      <c r="B49" s="49"/>
      <c r="C49" s="29"/>
      <c r="D49" s="29"/>
      <c r="E49" s="29"/>
      <c r="F49" s="29"/>
      <c r="G49" s="29"/>
      <c r="H49" s="29"/>
      <c r="I49" s="29"/>
      <c r="J49" s="66"/>
      <c r="K49" s="29"/>
      <c r="L49" s="29"/>
      <c r="M49" s="29"/>
      <c r="N49" s="29"/>
      <c r="O49" s="29"/>
    </row>
    <row r="50" spans="1:15" ht="15.75">
      <c r="A50" s="48"/>
      <c r="B50" s="49"/>
      <c r="C50" s="29"/>
      <c r="D50" s="29"/>
      <c r="E50" s="29"/>
      <c r="F50" s="29"/>
      <c r="G50" s="29"/>
      <c r="H50" s="29"/>
      <c r="I50" s="29"/>
      <c r="J50" s="66"/>
      <c r="K50" s="29"/>
      <c r="L50" s="29"/>
      <c r="M50" s="29"/>
      <c r="N50" s="29"/>
      <c r="O50" s="29"/>
    </row>
    <row r="51" spans="1:15" ht="15.75">
      <c r="A51" s="48"/>
      <c r="B51" s="49"/>
      <c r="C51" s="29"/>
      <c r="D51" s="29"/>
      <c r="E51" s="29"/>
      <c r="F51" s="29"/>
      <c r="G51" s="29"/>
      <c r="H51" s="29"/>
      <c r="I51" s="29"/>
      <c r="J51" s="66"/>
      <c r="K51" s="29"/>
      <c r="L51" s="29"/>
      <c r="M51" s="29"/>
      <c r="N51" s="29"/>
      <c r="O51" s="29"/>
    </row>
    <row r="52" spans="1:15" ht="15.75">
      <c r="A52" s="48"/>
      <c r="B52" s="49"/>
      <c r="C52" s="29"/>
      <c r="D52" s="29"/>
      <c r="E52" s="29"/>
      <c r="F52" s="29"/>
      <c r="G52" s="29"/>
      <c r="H52" s="29"/>
      <c r="I52" s="29"/>
      <c r="J52" s="66"/>
      <c r="K52" s="29"/>
      <c r="L52" s="29"/>
      <c r="M52" s="29"/>
      <c r="N52" s="29"/>
      <c r="O52" s="29"/>
    </row>
    <row r="53" spans="1:15" ht="15.75">
      <c r="A53" s="48"/>
      <c r="B53" s="49"/>
      <c r="C53" s="29"/>
      <c r="D53" s="29"/>
      <c r="E53" s="29"/>
      <c r="F53" s="29"/>
      <c r="G53" s="29"/>
      <c r="H53" s="29"/>
      <c r="I53" s="29"/>
      <c r="J53" s="66"/>
      <c r="K53" s="29"/>
      <c r="L53" s="29"/>
      <c r="M53" s="29"/>
      <c r="N53" s="29"/>
      <c r="O53" s="29"/>
    </row>
    <row r="54" spans="1:15" ht="15.75">
      <c r="A54" s="48"/>
      <c r="B54" s="49"/>
      <c r="C54" s="29"/>
      <c r="D54" s="29"/>
      <c r="E54" s="29"/>
      <c r="F54" s="29"/>
      <c r="G54" s="29"/>
      <c r="H54" s="29"/>
      <c r="I54" s="29"/>
      <c r="J54" s="66"/>
      <c r="K54" s="29"/>
      <c r="L54" s="29"/>
      <c r="M54" s="29"/>
      <c r="N54" s="29"/>
      <c r="O54" s="29"/>
    </row>
    <row r="55" spans="1:15" ht="15.75">
      <c r="A55" s="48"/>
      <c r="B55" s="49"/>
      <c r="C55" s="29"/>
      <c r="D55" s="29"/>
      <c r="E55" s="29"/>
      <c r="F55" s="29"/>
      <c r="G55" s="29"/>
      <c r="H55" s="29"/>
      <c r="I55" s="29"/>
      <c r="J55" s="66"/>
      <c r="K55" s="29"/>
      <c r="L55" s="29"/>
      <c r="M55" s="29"/>
      <c r="N55" s="29"/>
      <c r="O55" s="29"/>
    </row>
    <row r="56" spans="1:15" ht="15.75">
      <c r="A56" s="48"/>
      <c r="B56" s="49"/>
      <c r="C56" s="29"/>
      <c r="D56" s="29"/>
      <c r="E56" s="29"/>
      <c r="F56" s="29"/>
      <c r="G56" s="29"/>
      <c r="H56" s="29"/>
      <c r="I56" s="29"/>
      <c r="J56" s="66"/>
      <c r="K56" s="29"/>
      <c r="L56" s="29"/>
      <c r="M56" s="29"/>
      <c r="N56" s="29"/>
      <c r="O56" s="29"/>
    </row>
    <row r="57" spans="1:15" ht="15.75">
      <c r="A57" s="48"/>
      <c r="B57" s="49"/>
      <c r="C57" s="29"/>
      <c r="D57" s="29"/>
      <c r="E57" s="29"/>
      <c r="F57" s="29"/>
      <c r="G57" s="29"/>
      <c r="H57" s="29"/>
      <c r="I57" s="29"/>
      <c r="J57" s="66"/>
      <c r="K57" s="29"/>
      <c r="L57" s="29"/>
      <c r="M57" s="29"/>
      <c r="N57" s="29"/>
      <c r="O57" s="29"/>
    </row>
    <row r="58" spans="1:15" ht="15.75">
      <c r="A58" s="48"/>
      <c r="B58" s="49"/>
      <c r="C58" s="29"/>
      <c r="D58" s="29"/>
      <c r="E58" s="29"/>
      <c r="F58" s="29"/>
      <c r="G58" s="29"/>
      <c r="H58" s="29"/>
      <c r="I58" s="29"/>
      <c r="J58" s="66"/>
      <c r="K58" s="29"/>
      <c r="L58" s="29"/>
      <c r="M58" s="29"/>
      <c r="N58" s="29"/>
      <c r="O58" s="29"/>
    </row>
    <row r="59" spans="1:15" ht="15.75">
      <c r="A59" s="48"/>
      <c r="B59" s="49"/>
      <c r="C59" s="29"/>
      <c r="D59" s="29"/>
      <c r="E59" s="29"/>
      <c r="F59" s="29"/>
      <c r="G59" s="29"/>
      <c r="H59" s="29"/>
      <c r="I59" s="29"/>
      <c r="J59" s="66"/>
      <c r="K59" s="29"/>
      <c r="L59" s="29"/>
      <c r="M59" s="29"/>
      <c r="N59" s="29"/>
      <c r="O59" s="29"/>
    </row>
    <row r="60" spans="1:15" ht="15.75">
      <c r="A60" s="48"/>
      <c r="B60" s="49"/>
      <c r="C60" s="29"/>
      <c r="D60" s="29"/>
      <c r="E60" s="29"/>
      <c r="F60" s="29"/>
      <c r="G60" s="29"/>
      <c r="H60" s="29"/>
      <c r="I60" s="29"/>
      <c r="J60" s="66"/>
      <c r="K60" s="29"/>
      <c r="L60" s="29"/>
      <c r="M60" s="29"/>
      <c r="N60" s="29"/>
      <c r="O60" s="29"/>
    </row>
    <row r="61" spans="1:15" ht="15.75">
      <c r="A61" s="48"/>
      <c r="B61" s="49"/>
      <c r="C61" s="29"/>
      <c r="D61" s="29"/>
      <c r="E61" s="29"/>
      <c r="F61" s="29"/>
      <c r="G61" s="29"/>
      <c r="H61" s="29"/>
      <c r="I61" s="29"/>
      <c r="J61" s="66"/>
      <c r="K61" s="29"/>
      <c r="L61" s="29"/>
      <c r="M61" s="29"/>
      <c r="N61" s="29"/>
      <c r="O61" s="29"/>
    </row>
    <row r="62" spans="1:15" ht="15.75">
      <c r="A62" s="48"/>
      <c r="B62" s="49"/>
      <c r="C62" s="29"/>
      <c r="D62" s="29"/>
      <c r="E62" s="29"/>
      <c r="F62" s="29"/>
      <c r="G62" s="29"/>
      <c r="H62" s="29"/>
      <c r="I62" s="29"/>
      <c r="J62" s="66"/>
      <c r="K62" s="29"/>
      <c r="L62" s="29"/>
      <c r="M62" s="29"/>
      <c r="N62" s="29"/>
      <c r="O62" s="29"/>
    </row>
    <row r="63" spans="1:15" ht="15.75">
      <c r="A63" s="48"/>
      <c r="B63" s="49"/>
      <c r="C63" s="29"/>
      <c r="D63" s="29"/>
      <c r="E63" s="29"/>
      <c r="F63" s="29"/>
      <c r="G63" s="29"/>
      <c r="H63" s="29"/>
      <c r="I63" s="29"/>
      <c r="J63" s="66"/>
      <c r="K63" s="29"/>
      <c r="L63" s="29"/>
      <c r="M63" s="29"/>
      <c r="N63" s="29"/>
      <c r="O63" s="29"/>
    </row>
    <row r="64" spans="1:15" ht="15.75">
      <c r="A64" s="48"/>
      <c r="B64" s="49"/>
      <c r="C64" s="29"/>
      <c r="D64" s="29"/>
      <c r="E64" s="29"/>
      <c r="F64" s="29"/>
      <c r="G64" s="29"/>
      <c r="H64" s="29"/>
      <c r="I64" s="29"/>
      <c r="J64" s="66"/>
      <c r="K64" s="29"/>
      <c r="L64" s="29"/>
      <c r="M64" s="29"/>
      <c r="N64" s="29"/>
      <c r="O64" s="29"/>
    </row>
    <row r="65" spans="1:15" ht="15.75">
      <c r="A65" s="48"/>
      <c r="B65" s="49"/>
      <c r="C65" s="29"/>
      <c r="D65" s="29"/>
      <c r="E65" s="29"/>
      <c r="F65" s="29"/>
      <c r="G65" s="29"/>
      <c r="H65" s="29"/>
      <c r="I65" s="29"/>
      <c r="J65" s="66"/>
      <c r="K65" s="29"/>
      <c r="L65" s="29"/>
      <c r="M65" s="29"/>
      <c r="N65" s="29"/>
      <c r="O65" s="29"/>
    </row>
    <row r="66" spans="1:15" ht="15.75">
      <c r="A66" s="48"/>
      <c r="B66" s="49"/>
      <c r="C66" s="29"/>
      <c r="D66" s="29"/>
      <c r="E66" s="29"/>
      <c r="F66" s="29"/>
      <c r="G66" s="29"/>
      <c r="H66" s="29"/>
      <c r="I66" s="29"/>
      <c r="J66" s="66"/>
      <c r="K66" s="29"/>
      <c r="L66" s="29"/>
      <c r="M66" s="29"/>
      <c r="N66" s="29"/>
      <c r="O66" s="29"/>
    </row>
    <row r="67" spans="1:15" ht="15.75">
      <c r="A67" s="48"/>
      <c r="B67" s="49"/>
      <c r="C67" s="29"/>
      <c r="D67" s="29"/>
      <c r="E67" s="29"/>
      <c r="F67" s="29"/>
      <c r="G67" s="29"/>
      <c r="H67" s="29"/>
      <c r="I67" s="29"/>
      <c r="J67" s="66"/>
      <c r="K67" s="29"/>
      <c r="L67" s="29"/>
      <c r="M67" s="29"/>
      <c r="N67" s="29"/>
      <c r="O67" s="29"/>
    </row>
    <row r="68" spans="1:15" ht="15.75">
      <c r="A68" s="48"/>
      <c r="B68" s="49"/>
      <c r="C68" s="29"/>
      <c r="D68" s="29"/>
      <c r="E68" s="29"/>
      <c r="F68" s="29"/>
      <c r="G68" s="29"/>
      <c r="H68" s="29"/>
      <c r="I68" s="29"/>
      <c r="J68" s="66"/>
      <c r="K68" s="29"/>
      <c r="L68" s="29"/>
      <c r="M68" s="29"/>
      <c r="N68" s="29"/>
      <c r="O68" s="29"/>
    </row>
    <row r="69" spans="1:15" ht="15.75">
      <c r="A69" s="48"/>
      <c r="B69" s="49"/>
      <c r="C69" s="29"/>
      <c r="D69" s="29"/>
      <c r="E69" s="29"/>
      <c r="F69" s="29"/>
      <c r="G69" s="29"/>
      <c r="H69" s="29"/>
      <c r="I69" s="29"/>
      <c r="J69" s="66"/>
      <c r="K69" s="29"/>
      <c r="L69" s="29"/>
      <c r="M69" s="29"/>
      <c r="N69" s="29"/>
      <c r="O69" s="29"/>
    </row>
    <row r="70" spans="1:15" ht="15.75">
      <c r="A70" s="48"/>
      <c r="B70" s="49"/>
      <c r="C70" s="29"/>
      <c r="D70" s="29"/>
      <c r="E70" s="29"/>
      <c r="F70" s="29"/>
      <c r="G70" s="29"/>
      <c r="H70" s="29"/>
      <c r="I70" s="29"/>
      <c r="J70" s="66"/>
      <c r="K70" s="29"/>
      <c r="L70" s="29"/>
      <c r="M70" s="29"/>
      <c r="N70" s="29"/>
      <c r="O70" s="29"/>
    </row>
    <row r="71" spans="1:15" ht="15.75">
      <c r="A71" s="48"/>
      <c r="B71" s="49"/>
      <c r="C71" s="29"/>
      <c r="D71" s="29"/>
      <c r="E71" s="29"/>
      <c r="F71" s="29"/>
      <c r="G71" s="29"/>
      <c r="H71" s="29"/>
      <c r="I71" s="29"/>
      <c r="J71" s="66"/>
      <c r="K71" s="29"/>
      <c r="L71" s="29"/>
      <c r="M71" s="29"/>
      <c r="N71" s="29"/>
      <c r="O71" s="29"/>
    </row>
    <row r="72" spans="1:15" ht="15.75">
      <c r="A72" s="48"/>
      <c r="B72" s="49"/>
      <c r="C72" s="29"/>
      <c r="D72" s="29"/>
      <c r="E72" s="29"/>
      <c r="F72" s="29"/>
      <c r="G72" s="29"/>
      <c r="H72" s="29"/>
      <c r="I72" s="29"/>
      <c r="J72" s="66"/>
      <c r="K72" s="29"/>
      <c r="L72" s="29"/>
      <c r="M72" s="29"/>
      <c r="N72" s="29"/>
      <c r="O72" s="29"/>
    </row>
    <row r="73" spans="1:15" ht="15.75">
      <c r="A73" s="48"/>
      <c r="B73" s="49"/>
      <c r="C73" s="29"/>
      <c r="D73" s="29"/>
      <c r="E73" s="29"/>
      <c r="F73" s="29"/>
      <c r="G73" s="29"/>
      <c r="H73" s="29"/>
      <c r="I73" s="29"/>
      <c r="J73" s="66"/>
      <c r="K73" s="29"/>
      <c r="L73" s="29"/>
      <c r="M73" s="29"/>
      <c r="N73" s="29"/>
      <c r="O73" s="29"/>
    </row>
    <row r="74" spans="1:15" ht="15.75">
      <c r="A74" s="48"/>
      <c r="B74" s="49"/>
      <c r="C74" s="29"/>
      <c r="D74" s="29"/>
      <c r="E74" s="29"/>
      <c r="F74" s="29"/>
      <c r="G74" s="29"/>
      <c r="H74" s="29"/>
      <c r="I74" s="29"/>
      <c r="J74" s="66"/>
      <c r="K74" s="29"/>
      <c r="L74" s="29"/>
      <c r="M74" s="29"/>
      <c r="N74" s="29"/>
      <c r="O74" s="29"/>
    </row>
    <row r="75" spans="1:15" ht="15.75">
      <c r="A75" s="48"/>
      <c r="B75" s="49"/>
      <c r="C75" s="29"/>
      <c r="D75" s="29"/>
      <c r="E75" s="29"/>
      <c r="F75" s="29"/>
      <c r="G75" s="29"/>
      <c r="H75" s="29"/>
      <c r="I75" s="29"/>
      <c r="J75" s="66"/>
      <c r="K75" s="29"/>
      <c r="L75" s="29"/>
      <c r="M75" s="29"/>
      <c r="N75" s="29"/>
      <c r="O75" s="29"/>
    </row>
    <row r="76" spans="1:15" ht="15.75">
      <c r="A76" s="48"/>
      <c r="B76" s="49"/>
      <c r="C76" s="29"/>
      <c r="D76" s="29"/>
      <c r="E76" s="29"/>
      <c r="F76" s="29"/>
      <c r="G76" s="29"/>
      <c r="H76" s="29"/>
      <c r="I76" s="29"/>
      <c r="J76" s="66"/>
      <c r="K76" s="29"/>
      <c r="L76" s="29"/>
      <c r="M76" s="29"/>
      <c r="N76" s="29"/>
      <c r="O76" s="29"/>
    </row>
    <row r="77" spans="1:15" ht="15.75">
      <c r="A77" s="48"/>
      <c r="B77" s="49"/>
      <c r="C77" s="29"/>
      <c r="D77" s="29"/>
      <c r="E77" s="29"/>
      <c r="F77" s="29"/>
      <c r="G77" s="29"/>
      <c r="H77" s="29"/>
      <c r="I77" s="29"/>
      <c r="J77" s="66"/>
      <c r="K77" s="29"/>
      <c r="L77" s="29"/>
      <c r="M77" s="29"/>
      <c r="N77" s="29"/>
      <c r="O77" s="29"/>
    </row>
    <row r="78" spans="1:15" ht="15.75">
      <c r="A78" s="48"/>
      <c r="B78" s="49"/>
      <c r="C78" s="29"/>
      <c r="D78" s="29"/>
      <c r="E78" s="29"/>
      <c r="F78" s="29"/>
      <c r="G78" s="29"/>
      <c r="H78" s="29"/>
      <c r="I78" s="29"/>
      <c r="J78" s="66"/>
      <c r="K78" s="29"/>
      <c r="L78" s="29"/>
      <c r="M78" s="29"/>
      <c r="N78" s="29"/>
      <c r="O78" s="29"/>
    </row>
    <row r="79" spans="1:15" ht="15.75">
      <c r="A79" s="48"/>
      <c r="B79" s="49"/>
      <c r="C79" s="29"/>
      <c r="D79" s="29"/>
      <c r="E79" s="29"/>
      <c r="F79" s="29"/>
      <c r="G79" s="29"/>
      <c r="H79" s="29"/>
      <c r="I79" s="29"/>
      <c r="J79" s="66"/>
      <c r="K79" s="29"/>
      <c r="L79" s="29"/>
      <c r="M79" s="29"/>
      <c r="N79" s="29"/>
      <c r="O79" s="29"/>
    </row>
    <row r="80" spans="1:15" ht="15.75">
      <c r="A80" s="48"/>
      <c r="B80" s="49"/>
      <c r="C80" s="29"/>
      <c r="D80" s="29"/>
      <c r="E80" s="29"/>
      <c r="F80" s="29"/>
      <c r="G80" s="29"/>
      <c r="H80" s="29"/>
      <c r="I80" s="29"/>
      <c r="J80" s="66"/>
      <c r="K80" s="29"/>
      <c r="L80" s="29"/>
      <c r="M80" s="29"/>
      <c r="N80" s="29"/>
      <c r="O80" s="29"/>
    </row>
    <row r="81" spans="1:15" ht="15.75">
      <c r="A81" s="48"/>
      <c r="B81" s="49"/>
      <c r="C81" s="29"/>
      <c r="D81" s="29"/>
      <c r="E81" s="29"/>
      <c r="F81" s="29"/>
      <c r="G81" s="29"/>
      <c r="H81" s="29"/>
      <c r="I81" s="29"/>
      <c r="J81" s="66"/>
      <c r="K81" s="29"/>
      <c r="L81" s="29"/>
      <c r="M81" s="29"/>
      <c r="N81" s="29"/>
      <c r="O81" s="29"/>
    </row>
    <row r="82" spans="1:15" ht="15.75">
      <c r="A82" s="48"/>
      <c r="B82" s="49"/>
      <c r="C82" s="29"/>
      <c r="D82" s="29"/>
      <c r="E82" s="29"/>
      <c r="F82" s="29"/>
      <c r="G82" s="29"/>
      <c r="H82" s="29"/>
      <c r="I82" s="29"/>
      <c r="J82" s="66"/>
      <c r="K82" s="29"/>
      <c r="L82" s="29"/>
      <c r="M82" s="29"/>
      <c r="N82" s="29"/>
      <c r="O82" s="29"/>
    </row>
    <row r="83" spans="1:15" ht="15.75">
      <c r="A83" s="48"/>
      <c r="B83" s="49"/>
      <c r="C83" s="29"/>
      <c r="D83" s="29"/>
      <c r="E83" s="29"/>
      <c r="F83" s="29"/>
      <c r="G83" s="29"/>
      <c r="H83" s="29"/>
      <c r="I83" s="29"/>
      <c r="J83" s="66"/>
      <c r="K83" s="29"/>
      <c r="L83" s="29"/>
      <c r="M83" s="29"/>
      <c r="N83" s="29"/>
      <c r="O83" s="29"/>
    </row>
    <row r="84" spans="1:15" ht="15.75">
      <c r="A84" s="48"/>
      <c r="B84" s="49"/>
      <c r="C84" s="29"/>
      <c r="D84" s="29"/>
      <c r="E84" s="29"/>
      <c r="F84" s="29"/>
      <c r="G84" s="29"/>
      <c r="H84" s="29"/>
      <c r="I84" s="29"/>
      <c r="J84" s="66"/>
      <c r="K84" s="29"/>
      <c r="L84" s="29"/>
      <c r="M84" s="29"/>
      <c r="N84" s="29"/>
      <c r="O84" s="29"/>
    </row>
    <row r="85" spans="1:15" ht="15.75">
      <c r="A85" s="48"/>
      <c r="B85" s="49"/>
      <c r="C85" s="29"/>
      <c r="D85" s="29"/>
      <c r="E85" s="29"/>
      <c r="F85" s="29"/>
      <c r="G85" s="29"/>
      <c r="H85" s="29"/>
      <c r="I85" s="29"/>
      <c r="J85" s="66"/>
      <c r="K85" s="29"/>
      <c r="L85" s="29"/>
      <c r="M85" s="29"/>
      <c r="N85" s="29"/>
      <c r="O85" s="29"/>
    </row>
    <row r="86" spans="1:15" ht="15.75">
      <c r="A86" s="48"/>
      <c r="B86" s="49"/>
      <c r="C86" s="29"/>
      <c r="D86" s="29"/>
      <c r="E86" s="29"/>
      <c r="F86" s="29"/>
      <c r="G86" s="29"/>
      <c r="H86" s="29"/>
      <c r="I86" s="29"/>
      <c r="J86" s="66"/>
      <c r="K86" s="29"/>
      <c r="L86" s="29"/>
      <c r="M86" s="29"/>
      <c r="N86" s="29"/>
      <c r="O86" s="29"/>
    </row>
    <row r="87" spans="1:15" ht="15.75">
      <c r="A87" s="48"/>
      <c r="B87" s="49"/>
      <c r="C87" s="29"/>
      <c r="D87" s="29"/>
      <c r="E87" s="29"/>
      <c r="F87" s="29"/>
      <c r="G87" s="29"/>
      <c r="H87" s="29"/>
      <c r="I87" s="29"/>
      <c r="J87" s="66"/>
      <c r="K87" s="29"/>
      <c r="L87" s="29"/>
      <c r="M87" s="29"/>
      <c r="N87" s="29"/>
      <c r="O87" s="29"/>
    </row>
    <row r="88" spans="1:15" ht="15.75">
      <c r="A88" s="48"/>
      <c r="B88" s="49"/>
      <c r="C88" s="29"/>
      <c r="D88" s="29"/>
      <c r="E88" s="29"/>
      <c r="F88" s="29"/>
      <c r="G88" s="29"/>
      <c r="H88" s="29"/>
      <c r="I88" s="29"/>
      <c r="J88" s="66"/>
      <c r="K88" s="29"/>
      <c r="L88" s="29"/>
      <c r="M88" s="29"/>
      <c r="N88" s="29"/>
      <c r="O88" s="29"/>
    </row>
    <row r="89" spans="1:15" ht="15.75">
      <c r="A89" s="48"/>
      <c r="B89" s="49"/>
      <c r="C89" s="29"/>
      <c r="D89" s="29"/>
      <c r="E89" s="29"/>
      <c r="F89" s="29"/>
      <c r="G89" s="29"/>
      <c r="H89" s="29"/>
      <c r="I89" s="29"/>
      <c r="J89" s="66"/>
      <c r="K89" s="29"/>
      <c r="L89" s="29"/>
      <c r="M89" s="29"/>
      <c r="N89" s="29"/>
      <c r="O89" s="29"/>
    </row>
    <row r="90" spans="1:15" ht="15.75">
      <c r="A90" s="48"/>
      <c r="B90" s="49"/>
      <c r="C90" s="29"/>
      <c r="D90" s="29"/>
      <c r="E90" s="29"/>
      <c r="F90" s="29"/>
      <c r="G90" s="29"/>
      <c r="H90" s="29"/>
      <c r="I90" s="29"/>
      <c r="J90" s="66"/>
      <c r="K90" s="29"/>
      <c r="L90" s="29"/>
      <c r="M90" s="29"/>
      <c r="N90" s="29"/>
      <c r="O90" s="29"/>
    </row>
    <row r="91" spans="1:15" ht="15.75">
      <c r="A91" s="48"/>
      <c r="B91" s="49"/>
      <c r="C91" s="29"/>
      <c r="D91" s="29"/>
      <c r="E91" s="29"/>
      <c r="F91" s="29"/>
      <c r="G91" s="29"/>
      <c r="H91" s="29"/>
      <c r="I91" s="29"/>
      <c r="J91" s="66"/>
      <c r="K91" s="29"/>
      <c r="L91" s="29"/>
      <c r="M91" s="29"/>
      <c r="N91" s="29"/>
      <c r="O91" s="29"/>
    </row>
    <row r="92" spans="1:15" ht="15.75">
      <c r="A92" s="48"/>
      <c r="B92" s="49"/>
      <c r="C92" s="29"/>
      <c r="D92" s="29"/>
      <c r="E92" s="29"/>
      <c r="F92" s="29"/>
      <c r="G92" s="29"/>
      <c r="H92" s="29"/>
      <c r="I92" s="29"/>
      <c r="J92" s="66"/>
      <c r="K92" s="29"/>
      <c r="L92" s="29"/>
      <c r="M92" s="29"/>
      <c r="N92" s="29"/>
      <c r="O92" s="29"/>
    </row>
    <row r="93" spans="1:15" ht="15.75">
      <c r="A93" s="48"/>
      <c r="B93" s="49"/>
      <c r="C93" s="29"/>
      <c r="D93" s="29"/>
      <c r="E93" s="29"/>
      <c r="F93" s="29"/>
      <c r="G93" s="29"/>
      <c r="H93" s="29"/>
      <c r="I93" s="29"/>
      <c r="J93" s="66"/>
      <c r="K93" s="29"/>
      <c r="L93" s="29"/>
      <c r="M93" s="29"/>
      <c r="N93" s="29"/>
      <c r="O93" s="29"/>
    </row>
    <row r="95" spans="1:15" ht="17.25" customHeight="1">
      <c r="A95" s="152"/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</row>
  </sheetData>
  <sheetProtection/>
  <mergeCells count="21">
    <mergeCell ref="D9:D11"/>
    <mergeCell ref="J10:K10"/>
    <mergeCell ref="C30:C38"/>
    <mergeCell ref="D30:D38"/>
    <mergeCell ref="E30:E38"/>
    <mergeCell ref="A95:O95"/>
    <mergeCell ref="F9:F10"/>
    <mergeCell ref="G9:I9"/>
    <mergeCell ref="J9:K9"/>
    <mergeCell ref="L9:O9"/>
    <mergeCell ref="C9:C11"/>
    <mergeCell ref="A9:A11"/>
    <mergeCell ref="A3:O3"/>
    <mergeCell ref="A4:O4"/>
    <mergeCell ref="A6:O6"/>
    <mergeCell ref="A7:O7"/>
    <mergeCell ref="A8:O8"/>
    <mergeCell ref="B9:B11"/>
    <mergeCell ref="E9:E10"/>
    <mergeCell ref="O10:O11"/>
    <mergeCell ref="G10:I1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K25 G25:H25">
      <formula1>900</formula1>
    </dataValidation>
  </dataValidations>
  <printOptions/>
  <pageMargins left="0.7" right="0.7" top="0.75" bottom="0.75" header="0.3" footer="0.3"/>
  <pageSetup horizontalDpi="600" verticalDpi="600" orientation="portrait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N42"/>
  <sheetViews>
    <sheetView view="pageBreakPreview" zoomScale="69" zoomScaleSheetLayoutView="69" zoomScalePageLayoutView="0" workbookViewId="0" topLeftCell="A1">
      <selection activeCell="A8" sqref="A8:K8"/>
    </sheetView>
  </sheetViews>
  <sheetFormatPr defaultColWidth="9.00390625" defaultRowHeight="12.75"/>
  <cols>
    <col min="1" max="1" width="9.00390625" style="1" customWidth="1"/>
    <col min="2" max="2" width="36.875" style="1" customWidth="1"/>
    <col min="3" max="3" width="11.75390625" style="1" customWidth="1"/>
    <col min="4" max="4" width="14.25390625" style="1" customWidth="1"/>
    <col min="5" max="5" width="11.625" style="1" customWidth="1"/>
    <col min="6" max="6" width="13.25390625" style="1" customWidth="1"/>
    <col min="7" max="7" width="6.875" style="1" customWidth="1"/>
    <col min="8" max="8" width="13.625" style="1" customWidth="1"/>
    <col min="9" max="9" width="6.875" style="1" customWidth="1"/>
    <col min="10" max="10" width="12.75390625" style="1" customWidth="1"/>
    <col min="11" max="11" width="6.875" style="1" customWidth="1"/>
    <col min="12" max="12" width="13.625" style="1" customWidth="1"/>
    <col min="13" max="13" width="6.875" style="1" customWidth="1"/>
    <col min="14" max="23" width="5.75390625" style="1" customWidth="1"/>
    <col min="24" max="16384" width="9.125" style="1" customWidth="1"/>
  </cols>
  <sheetData>
    <row r="1" spans="1:13" ht="18.75">
      <c r="A1" s="25"/>
      <c r="B1" s="26"/>
      <c r="C1" s="26"/>
      <c r="D1" s="27"/>
      <c r="E1" s="27"/>
      <c r="F1" s="28"/>
      <c r="G1" s="28"/>
      <c r="H1" s="28"/>
      <c r="I1" s="28"/>
      <c r="J1" s="28"/>
      <c r="K1" s="28"/>
      <c r="L1" s="29"/>
      <c r="M1" s="29"/>
    </row>
    <row r="2" spans="1:13" ht="15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5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5.75">
      <c r="A4" s="175" t="s">
        <v>38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32"/>
      <c r="M4" s="32"/>
    </row>
    <row r="5" spans="1:13" ht="15.75">
      <c r="A5" s="176" t="s">
        <v>87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34"/>
      <c r="M5" s="34"/>
    </row>
    <row r="6" spans="1:13" ht="15.75">
      <c r="A6" s="25"/>
      <c r="B6" s="35"/>
      <c r="C6" s="35"/>
      <c r="D6" s="36"/>
      <c r="E6" s="36"/>
      <c r="F6" s="36"/>
      <c r="G6" s="36"/>
      <c r="H6" s="36"/>
      <c r="I6" s="36"/>
      <c r="J6" s="36"/>
      <c r="K6" s="36"/>
      <c r="L6" s="28"/>
      <c r="M6" s="28"/>
    </row>
    <row r="7" spans="1:14" ht="18.75">
      <c r="A7" s="168" t="str">
        <f>'прил.2'!A6</f>
        <v>Обособленное подразделение "ТверьАтомЭнергоСбыт" АО "АтомЭнергоСбыт" 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37"/>
      <c r="M7" s="37"/>
      <c r="N7" s="6"/>
    </row>
    <row r="8" spans="1:14" ht="15.75">
      <c r="A8" s="166" t="s">
        <v>2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32"/>
      <c r="M8" s="32"/>
      <c r="N8" s="7"/>
    </row>
    <row r="9" spans="1:13" ht="15.75">
      <c r="A9" s="177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36"/>
      <c r="M9" s="36"/>
    </row>
    <row r="10" spans="1:13" ht="30" customHeight="1">
      <c r="A10" s="170" t="s">
        <v>3</v>
      </c>
      <c r="B10" s="170" t="s">
        <v>88</v>
      </c>
      <c r="C10" s="170" t="s">
        <v>89</v>
      </c>
      <c r="D10" s="150" t="s">
        <v>90</v>
      </c>
      <c r="E10" s="150"/>
      <c r="F10" s="174"/>
      <c r="G10" s="174"/>
      <c r="H10" s="174"/>
      <c r="I10" s="174"/>
      <c r="J10" s="174"/>
      <c r="K10" s="174"/>
      <c r="L10" s="174"/>
      <c r="M10" s="174"/>
    </row>
    <row r="11" spans="1:13" ht="45.75" customHeight="1">
      <c r="A11" s="170"/>
      <c r="B11" s="170"/>
      <c r="C11" s="170"/>
      <c r="D11" s="150"/>
      <c r="E11" s="150"/>
      <c r="F11" s="171" t="s">
        <v>86</v>
      </c>
      <c r="G11" s="171"/>
      <c r="H11" s="171" t="s">
        <v>165</v>
      </c>
      <c r="I11" s="171"/>
      <c r="J11" s="171" t="s">
        <v>174</v>
      </c>
      <c r="K11" s="171"/>
      <c r="L11" s="178" t="s">
        <v>91</v>
      </c>
      <c r="M11" s="178"/>
    </row>
    <row r="12" spans="1:13" ht="45" customHeight="1">
      <c r="A12" s="170"/>
      <c r="B12" s="171"/>
      <c r="C12" s="171"/>
      <c r="D12" s="171" t="s">
        <v>11</v>
      </c>
      <c r="E12" s="171"/>
      <c r="F12" s="171" t="s">
        <v>11</v>
      </c>
      <c r="G12" s="171"/>
      <c r="H12" s="171" t="s">
        <v>11</v>
      </c>
      <c r="I12" s="171"/>
      <c r="J12" s="171" t="s">
        <v>11</v>
      </c>
      <c r="K12" s="171"/>
      <c r="L12" s="171" t="s">
        <v>11</v>
      </c>
      <c r="M12" s="171"/>
    </row>
    <row r="13" spans="1:13" ht="60.75" customHeight="1">
      <c r="A13" s="170"/>
      <c r="B13" s="172"/>
      <c r="C13" s="173"/>
      <c r="D13" s="9" t="s">
        <v>100</v>
      </c>
      <c r="E13" s="9" t="s">
        <v>101</v>
      </c>
      <c r="F13" s="9" t="s">
        <v>100</v>
      </c>
      <c r="G13" s="9" t="s">
        <v>101</v>
      </c>
      <c r="H13" s="9" t="s">
        <v>100</v>
      </c>
      <c r="I13" s="9" t="s">
        <v>101</v>
      </c>
      <c r="J13" s="9" t="s">
        <v>100</v>
      </c>
      <c r="K13" s="9" t="s">
        <v>101</v>
      </c>
      <c r="L13" s="9" t="s">
        <v>100</v>
      </c>
      <c r="M13" s="9" t="s">
        <v>101</v>
      </c>
    </row>
    <row r="14" spans="1:13" ht="15.75">
      <c r="A14" s="8">
        <v>1</v>
      </c>
      <c r="B14" s="73">
        <v>2</v>
      </c>
      <c r="C14" s="8">
        <v>3</v>
      </c>
      <c r="D14" s="117" t="s">
        <v>92</v>
      </c>
      <c r="E14" s="12" t="s">
        <v>93</v>
      </c>
      <c r="F14" s="12" t="s">
        <v>98</v>
      </c>
      <c r="G14" s="12" t="s">
        <v>99</v>
      </c>
      <c r="H14" s="12" t="s">
        <v>102</v>
      </c>
      <c r="I14" s="12" t="s">
        <v>103</v>
      </c>
      <c r="J14" s="12" t="s">
        <v>102</v>
      </c>
      <c r="K14" s="12" t="s">
        <v>103</v>
      </c>
      <c r="L14" s="12" t="s">
        <v>104</v>
      </c>
      <c r="M14" s="12" t="s">
        <v>105</v>
      </c>
    </row>
    <row r="15" spans="1:13" ht="15.75">
      <c r="A15" s="50">
        <v>1</v>
      </c>
      <c r="B15" s="50" t="s">
        <v>150</v>
      </c>
      <c r="C15" s="75"/>
      <c r="D15" s="117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66">
      <c r="A16" s="12" t="s">
        <v>50</v>
      </c>
      <c r="B16" s="104" t="s">
        <v>160</v>
      </c>
      <c r="C16" s="127" t="s">
        <v>195</v>
      </c>
      <c r="D16" s="74">
        <v>12</v>
      </c>
      <c r="E16" s="8"/>
      <c r="F16" s="8">
        <v>0</v>
      </c>
      <c r="G16" s="8"/>
      <c r="H16" s="8">
        <v>12</v>
      </c>
      <c r="I16" s="8"/>
      <c r="J16" s="8">
        <v>0</v>
      </c>
      <c r="K16" s="8"/>
      <c r="L16" s="8">
        <f aca="true" t="shared" si="0" ref="L16:L26">F16+H16+J16</f>
        <v>12</v>
      </c>
      <c r="M16" s="12"/>
    </row>
    <row r="17" spans="1:13" ht="49.5">
      <c r="A17" s="12" t="s">
        <v>56</v>
      </c>
      <c r="B17" s="104" t="s">
        <v>161</v>
      </c>
      <c r="C17" s="127" t="s">
        <v>196</v>
      </c>
      <c r="D17" s="74">
        <v>1</v>
      </c>
      <c r="E17" s="8"/>
      <c r="F17" s="8">
        <v>0</v>
      </c>
      <c r="G17" s="8"/>
      <c r="H17" s="8">
        <v>1</v>
      </c>
      <c r="I17" s="8"/>
      <c r="J17" s="8">
        <v>0</v>
      </c>
      <c r="K17" s="8"/>
      <c r="L17" s="8">
        <f t="shared" si="0"/>
        <v>1</v>
      </c>
      <c r="M17" s="12"/>
    </row>
    <row r="18" spans="1:13" ht="81" customHeight="1">
      <c r="A18" s="12" t="s">
        <v>62</v>
      </c>
      <c r="B18" s="104" t="s">
        <v>162</v>
      </c>
      <c r="C18" s="101" t="s">
        <v>197</v>
      </c>
      <c r="D18" s="74">
        <v>4</v>
      </c>
      <c r="E18" s="8"/>
      <c r="F18" s="8">
        <v>0</v>
      </c>
      <c r="G18" s="8"/>
      <c r="H18" s="8">
        <v>4</v>
      </c>
      <c r="I18" s="8"/>
      <c r="J18" s="8">
        <v>0</v>
      </c>
      <c r="K18" s="8"/>
      <c r="L18" s="8">
        <f t="shared" si="0"/>
        <v>4</v>
      </c>
      <c r="M18" s="12"/>
    </row>
    <row r="19" spans="1:13" ht="31.5">
      <c r="A19" s="12" t="s">
        <v>64</v>
      </c>
      <c r="B19" s="99" t="s">
        <v>177</v>
      </c>
      <c r="C19" s="101" t="s">
        <v>198</v>
      </c>
      <c r="D19" s="74">
        <v>1</v>
      </c>
      <c r="E19" s="8"/>
      <c r="F19" s="8">
        <v>0</v>
      </c>
      <c r="G19" s="8"/>
      <c r="H19" s="8">
        <v>0</v>
      </c>
      <c r="I19" s="8"/>
      <c r="J19" s="8">
        <v>1</v>
      </c>
      <c r="K19" s="8"/>
      <c r="L19" s="8">
        <f t="shared" si="0"/>
        <v>1</v>
      </c>
      <c r="M19" s="12"/>
    </row>
    <row r="20" spans="1:13" ht="15.75">
      <c r="A20" s="12" t="s">
        <v>193</v>
      </c>
      <c r="B20" s="99" t="s">
        <v>178</v>
      </c>
      <c r="C20" s="101" t="s">
        <v>199</v>
      </c>
      <c r="D20" s="74">
        <v>1</v>
      </c>
      <c r="E20" s="8"/>
      <c r="F20" s="8">
        <v>0</v>
      </c>
      <c r="G20" s="8"/>
      <c r="H20" s="8">
        <v>0</v>
      </c>
      <c r="I20" s="8"/>
      <c r="J20" s="8">
        <v>1</v>
      </c>
      <c r="K20" s="8"/>
      <c r="L20" s="8">
        <f t="shared" si="0"/>
        <v>1</v>
      </c>
      <c r="M20" s="12"/>
    </row>
    <row r="21" spans="1:13" ht="31.5">
      <c r="A21" s="12" t="s">
        <v>181</v>
      </c>
      <c r="B21" s="99" t="s">
        <v>179</v>
      </c>
      <c r="C21" s="101" t="s">
        <v>200</v>
      </c>
      <c r="D21" s="74">
        <v>1</v>
      </c>
      <c r="E21" s="8"/>
      <c r="F21" s="8">
        <v>0</v>
      </c>
      <c r="G21" s="8"/>
      <c r="H21" s="8">
        <v>0</v>
      </c>
      <c r="I21" s="8"/>
      <c r="J21" s="8">
        <v>1</v>
      </c>
      <c r="K21" s="8"/>
      <c r="L21" s="8">
        <f t="shared" si="0"/>
        <v>1</v>
      </c>
      <c r="M21" s="12"/>
    </row>
    <row r="22" spans="1:13" ht="15.75">
      <c r="A22" s="12" t="s">
        <v>182</v>
      </c>
      <c r="B22" s="99" t="s">
        <v>180</v>
      </c>
      <c r="C22" s="101" t="s">
        <v>201</v>
      </c>
      <c r="D22" s="74">
        <v>1</v>
      </c>
      <c r="E22" s="8"/>
      <c r="F22" s="8">
        <v>0</v>
      </c>
      <c r="G22" s="8"/>
      <c r="H22" s="8">
        <v>0</v>
      </c>
      <c r="I22" s="8"/>
      <c r="J22" s="8">
        <v>1</v>
      </c>
      <c r="K22" s="8"/>
      <c r="L22" s="8">
        <f t="shared" si="0"/>
        <v>1</v>
      </c>
      <c r="M22" s="12"/>
    </row>
    <row r="23" spans="1:13" ht="15.75">
      <c r="A23" s="12" t="s">
        <v>183</v>
      </c>
      <c r="B23" s="99" t="s">
        <v>186</v>
      </c>
      <c r="C23" s="101" t="s">
        <v>202</v>
      </c>
      <c r="D23" s="74">
        <v>1</v>
      </c>
      <c r="E23" s="8"/>
      <c r="F23" s="8">
        <v>0</v>
      </c>
      <c r="G23" s="8"/>
      <c r="H23" s="8">
        <v>0</v>
      </c>
      <c r="I23" s="8"/>
      <c r="J23" s="8">
        <v>1</v>
      </c>
      <c r="K23" s="8"/>
      <c r="L23" s="8">
        <f t="shared" si="0"/>
        <v>1</v>
      </c>
      <c r="M23" s="12"/>
    </row>
    <row r="24" spans="1:13" ht="47.25">
      <c r="A24" s="12" t="s">
        <v>184</v>
      </c>
      <c r="B24" s="103" t="s">
        <v>158</v>
      </c>
      <c r="C24" s="101" t="s">
        <v>203</v>
      </c>
      <c r="D24" s="74">
        <v>6</v>
      </c>
      <c r="E24" s="8"/>
      <c r="F24" s="8">
        <v>0</v>
      </c>
      <c r="G24" s="8"/>
      <c r="H24" s="8">
        <v>6</v>
      </c>
      <c r="I24" s="8"/>
      <c r="J24" s="8">
        <v>0</v>
      </c>
      <c r="K24" s="8"/>
      <c r="L24" s="8">
        <f t="shared" si="0"/>
        <v>6</v>
      </c>
      <c r="M24" s="12"/>
    </row>
    <row r="25" spans="1:13" ht="49.5">
      <c r="A25" s="12" t="s">
        <v>185</v>
      </c>
      <c r="B25" s="104" t="s">
        <v>159</v>
      </c>
      <c r="C25" s="101" t="s">
        <v>204</v>
      </c>
      <c r="D25" s="74">
        <v>1</v>
      </c>
      <c r="E25" s="8"/>
      <c r="F25" s="8">
        <v>0</v>
      </c>
      <c r="G25" s="8"/>
      <c r="H25" s="8">
        <v>1</v>
      </c>
      <c r="I25" s="8"/>
      <c r="J25" s="8">
        <v>0</v>
      </c>
      <c r="K25" s="8"/>
      <c r="L25" s="8">
        <f t="shared" si="0"/>
        <v>1</v>
      </c>
      <c r="M25" s="12"/>
    </row>
    <row r="26" spans="1:13" ht="36.75" customHeight="1">
      <c r="A26" s="12" t="s">
        <v>187</v>
      </c>
      <c r="B26" s="103" t="str">
        <f>'прил.2'!B24</f>
        <v>ИБП APC SYMETRA LX 8kVA 16RMI</v>
      </c>
      <c r="C26" s="101" t="s">
        <v>205</v>
      </c>
      <c r="D26" s="74">
        <v>1</v>
      </c>
      <c r="E26" s="8"/>
      <c r="F26" s="8">
        <v>0</v>
      </c>
      <c r="G26" s="8"/>
      <c r="H26" s="8">
        <v>1</v>
      </c>
      <c r="I26" s="8"/>
      <c r="J26" s="8">
        <v>0</v>
      </c>
      <c r="K26" s="8"/>
      <c r="L26" s="8">
        <f t="shared" si="0"/>
        <v>1</v>
      </c>
      <c r="M26" s="12"/>
    </row>
    <row r="27" spans="1:13" ht="31.5" customHeight="1">
      <c r="A27" s="142">
        <v>2</v>
      </c>
      <c r="B27" s="106" t="s">
        <v>194</v>
      </c>
      <c r="C27" s="101"/>
      <c r="D27" s="74"/>
      <c r="E27" s="8"/>
      <c r="F27" s="8"/>
      <c r="G27" s="8"/>
      <c r="H27" s="8"/>
      <c r="I27" s="8"/>
      <c r="J27" s="8"/>
      <c r="K27" s="8"/>
      <c r="L27" s="8"/>
      <c r="M27" s="12"/>
    </row>
    <row r="28" spans="1:13" ht="33">
      <c r="A28" s="12" t="s">
        <v>69</v>
      </c>
      <c r="B28" s="108" t="s">
        <v>188</v>
      </c>
      <c r="C28" s="101" t="s">
        <v>206</v>
      </c>
      <c r="D28" s="74">
        <v>2</v>
      </c>
      <c r="E28" s="8"/>
      <c r="F28" s="8">
        <v>2</v>
      </c>
      <c r="G28" s="8"/>
      <c r="H28" s="8">
        <v>0</v>
      </c>
      <c r="I28" s="8"/>
      <c r="J28" s="8">
        <v>0</v>
      </c>
      <c r="K28" s="8"/>
      <c r="L28" s="8">
        <f>F28+H28+J28</f>
        <v>2</v>
      </c>
      <c r="M28" s="12"/>
    </row>
    <row r="29" spans="1:13" ht="33">
      <c r="A29" s="12" t="s">
        <v>71</v>
      </c>
      <c r="B29" s="108" t="s">
        <v>189</v>
      </c>
      <c r="C29" s="101" t="s">
        <v>207</v>
      </c>
      <c r="D29" s="74">
        <v>2</v>
      </c>
      <c r="E29" s="8"/>
      <c r="F29" s="8">
        <v>2</v>
      </c>
      <c r="G29" s="8"/>
      <c r="H29" s="8">
        <v>0</v>
      </c>
      <c r="I29" s="8"/>
      <c r="J29" s="8">
        <v>0</v>
      </c>
      <c r="K29" s="8"/>
      <c r="L29" s="8">
        <f>F29+H29+J29</f>
        <v>2</v>
      </c>
      <c r="M29" s="12"/>
    </row>
    <row r="30" spans="1:13" ht="33">
      <c r="A30" s="12" t="s">
        <v>73</v>
      </c>
      <c r="B30" s="108" t="s">
        <v>190</v>
      </c>
      <c r="C30" s="101" t="s">
        <v>208</v>
      </c>
      <c r="D30" s="74">
        <v>1</v>
      </c>
      <c r="E30" s="8"/>
      <c r="F30" s="8">
        <v>0</v>
      </c>
      <c r="G30" s="8"/>
      <c r="H30" s="8">
        <v>1</v>
      </c>
      <c r="I30" s="8"/>
      <c r="J30" s="8">
        <v>0</v>
      </c>
      <c r="K30" s="8"/>
      <c r="L30" s="8">
        <f>F30+H30+J30</f>
        <v>1</v>
      </c>
      <c r="M30" s="12"/>
    </row>
    <row r="31" spans="1:13" ht="47.25">
      <c r="A31" s="142">
        <v>3</v>
      </c>
      <c r="B31" s="106" t="s">
        <v>126</v>
      </c>
      <c r="C31" s="105"/>
      <c r="D31" s="74"/>
      <c r="E31" s="8"/>
      <c r="F31" s="8"/>
      <c r="G31" s="8"/>
      <c r="H31" s="8"/>
      <c r="I31" s="8"/>
      <c r="J31" s="8"/>
      <c r="K31" s="8"/>
      <c r="L31" s="8"/>
      <c r="M31" s="12"/>
    </row>
    <row r="32" spans="1:13" ht="31.5">
      <c r="A32" s="12" t="s">
        <v>155</v>
      </c>
      <c r="B32" s="109" t="s">
        <v>163</v>
      </c>
      <c r="C32" s="157" t="s">
        <v>209</v>
      </c>
      <c r="D32" s="118">
        <v>3</v>
      </c>
      <c r="E32" s="8"/>
      <c r="F32" s="8">
        <v>1</v>
      </c>
      <c r="G32" s="8"/>
      <c r="H32" s="8">
        <v>1</v>
      </c>
      <c r="I32" s="8"/>
      <c r="J32" s="8">
        <v>1</v>
      </c>
      <c r="K32" s="8"/>
      <c r="L32" s="8">
        <f>F32+H32+J32</f>
        <v>3</v>
      </c>
      <c r="M32" s="12"/>
    </row>
    <row r="33" spans="1:13" s="135" customFormat="1" ht="15.75">
      <c r="A33" s="128" t="s">
        <v>171</v>
      </c>
      <c r="B33" s="134" t="s">
        <v>168</v>
      </c>
      <c r="C33" s="158"/>
      <c r="D33" s="138">
        <f aca="true" t="shared" si="1" ref="D33:D40">F33+H33+J33</f>
        <v>83255</v>
      </c>
      <c r="E33" s="139"/>
      <c r="F33" s="139">
        <v>36410</v>
      </c>
      <c r="G33" s="139"/>
      <c r="H33" s="139">
        <v>23375</v>
      </c>
      <c r="I33" s="139"/>
      <c r="J33" s="139">
        <v>23470</v>
      </c>
      <c r="K33" s="139"/>
      <c r="L33" s="139">
        <f aca="true" t="shared" si="2" ref="L33:L40">D33</f>
        <v>83255</v>
      </c>
      <c r="M33" s="136"/>
    </row>
    <row r="34" spans="1:13" s="135" customFormat="1" ht="15.75">
      <c r="A34" s="136" t="s">
        <v>217</v>
      </c>
      <c r="B34" s="134" t="s">
        <v>169</v>
      </c>
      <c r="C34" s="158"/>
      <c r="D34" s="138">
        <f t="shared" si="1"/>
        <v>21926</v>
      </c>
      <c r="E34" s="139"/>
      <c r="F34" s="139">
        <v>34</v>
      </c>
      <c r="G34" s="139"/>
      <c r="H34" s="139">
        <v>21888</v>
      </c>
      <c r="I34" s="139"/>
      <c r="J34" s="139">
        <v>4</v>
      </c>
      <c r="K34" s="139"/>
      <c r="L34" s="139">
        <f t="shared" si="2"/>
        <v>21926</v>
      </c>
      <c r="M34" s="136"/>
    </row>
    <row r="35" spans="1:13" s="135" customFormat="1" ht="15.75">
      <c r="A35" s="136" t="s">
        <v>218</v>
      </c>
      <c r="B35" s="134" t="s">
        <v>212</v>
      </c>
      <c r="C35" s="158"/>
      <c r="D35" s="138">
        <f t="shared" si="1"/>
        <v>18292</v>
      </c>
      <c r="E35" s="139"/>
      <c r="F35" s="139">
        <v>9146</v>
      </c>
      <c r="G35" s="139"/>
      <c r="H35" s="139">
        <v>9146</v>
      </c>
      <c r="I35" s="139"/>
      <c r="J35" s="139"/>
      <c r="K35" s="139"/>
      <c r="L35" s="139">
        <f t="shared" si="2"/>
        <v>18292</v>
      </c>
      <c r="M35" s="136"/>
    </row>
    <row r="36" spans="1:13" s="135" customFormat="1" ht="15.75">
      <c r="A36" s="136" t="s">
        <v>219</v>
      </c>
      <c r="B36" s="134" t="s">
        <v>213</v>
      </c>
      <c r="C36" s="158"/>
      <c r="D36" s="138">
        <f t="shared" si="1"/>
        <v>18292</v>
      </c>
      <c r="E36" s="139"/>
      <c r="F36" s="139">
        <v>9146</v>
      </c>
      <c r="G36" s="139"/>
      <c r="H36" s="139">
        <v>9146</v>
      </c>
      <c r="I36" s="139"/>
      <c r="J36" s="139">
        <v>0</v>
      </c>
      <c r="K36" s="139"/>
      <c r="L36" s="139">
        <f t="shared" si="2"/>
        <v>18292</v>
      </c>
      <c r="M36" s="136"/>
    </row>
    <row r="37" spans="1:13" s="135" customFormat="1" ht="15.75">
      <c r="A37" s="136" t="s">
        <v>220</v>
      </c>
      <c r="B37" s="134" t="s">
        <v>214</v>
      </c>
      <c r="C37" s="158"/>
      <c r="D37" s="138">
        <f t="shared" si="1"/>
        <v>18292</v>
      </c>
      <c r="E37" s="139"/>
      <c r="F37" s="139">
        <v>9146</v>
      </c>
      <c r="G37" s="139"/>
      <c r="H37" s="139">
        <v>9146</v>
      </c>
      <c r="I37" s="139"/>
      <c r="J37" s="139">
        <v>0</v>
      </c>
      <c r="K37" s="139"/>
      <c r="L37" s="139">
        <f t="shared" si="2"/>
        <v>18292</v>
      </c>
      <c r="M37" s="136"/>
    </row>
    <row r="38" spans="1:13" s="135" customFormat="1" ht="15.75">
      <c r="A38" s="136" t="s">
        <v>221</v>
      </c>
      <c r="B38" s="134" t="s">
        <v>215</v>
      </c>
      <c r="C38" s="158"/>
      <c r="D38" s="138">
        <f t="shared" si="1"/>
        <v>1</v>
      </c>
      <c r="E38" s="139"/>
      <c r="F38" s="139">
        <v>1</v>
      </c>
      <c r="G38" s="139"/>
      <c r="H38" s="139">
        <v>0</v>
      </c>
      <c r="I38" s="139"/>
      <c r="J38" s="139">
        <v>0</v>
      </c>
      <c r="K38" s="139"/>
      <c r="L38" s="139">
        <f t="shared" si="2"/>
        <v>1</v>
      </c>
      <c r="M38" s="136"/>
    </row>
    <row r="39" spans="1:13" s="135" customFormat="1" ht="15.75">
      <c r="A39" s="136" t="s">
        <v>222</v>
      </c>
      <c r="B39" s="134" t="s">
        <v>216</v>
      </c>
      <c r="C39" s="158"/>
      <c r="D39" s="138">
        <f t="shared" si="1"/>
        <v>1</v>
      </c>
      <c r="E39" s="139"/>
      <c r="F39" s="139">
        <v>1</v>
      </c>
      <c r="G39" s="139"/>
      <c r="H39" s="139"/>
      <c r="I39" s="139"/>
      <c r="J39" s="139"/>
      <c r="K39" s="139"/>
      <c r="L39" s="139">
        <f t="shared" si="2"/>
        <v>1</v>
      </c>
      <c r="M39" s="136"/>
    </row>
    <row r="40" spans="1:13" s="135" customFormat="1" ht="15.75">
      <c r="A40" s="136" t="s">
        <v>223</v>
      </c>
      <c r="B40" s="134" t="s">
        <v>170</v>
      </c>
      <c r="C40" s="159"/>
      <c r="D40" s="138">
        <f t="shared" si="1"/>
        <v>105181</v>
      </c>
      <c r="E40" s="139"/>
      <c r="F40" s="139">
        <v>36444</v>
      </c>
      <c r="G40" s="139"/>
      <c r="H40" s="139">
        <v>45263</v>
      </c>
      <c r="I40" s="139"/>
      <c r="J40" s="139">
        <v>23474</v>
      </c>
      <c r="K40" s="139"/>
      <c r="L40" s="139">
        <f t="shared" si="2"/>
        <v>105181</v>
      </c>
      <c r="M40" s="136"/>
    </row>
    <row r="41" spans="1:13" ht="49.5">
      <c r="A41" s="12" t="s">
        <v>128</v>
      </c>
      <c r="B41" s="104" t="s">
        <v>192</v>
      </c>
      <c r="C41" s="101" t="s">
        <v>210</v>
      </c>
      <c r="D41" s="74">
        <v>1</v>
      </c>
      <c r="E41" s="8"/>
      <c r="F41" s="8">
        <v>1</v>
      </c>
      <c r="G41" s="8"/>
      <c r="H41" s="8">
        <v>1</v>
      </c>
      <c r="I41" s="8"/>
      <c r="J41" s="8">
        <v>0</v>
      </c>
      <c r="K41" s="8"/>
      <c r="L41" s="8">
        <f>F41+H41+J41</f>
        <v>2</v>
      </c>
      <c r="M41" s="12"/>
    </row>
    <row r="42" spans="1:13" ht="16.5">
      <c r="A42" s="12" t="s">
        <v>129</v>
      </c>
      <c r="B42" s="104" t="s">
        <v>191</v>
      </c>
      <c r="C42" s="101" t="s">
        <v>211</v>
      </c>
      <c r="D42" s="74">
        <v>3</v>
      </c>
      <c r="E42" s="8"/>
      <c r="F42" s="8">
        <v>1</v>
      </c>
      <c r="G42" s="8"/>
      <c r="H42" s="8">
        <v>1</v>
      </c>
      <c r="I42" s="8"/>
      <c r="J42" s="8">
        <v>1</v>
      </c>
      <c r="K42" s="8"/>
      <c r="L42" s="8">
        <f>F42+H42+J42</f>
        <v>3</v>
      </c>
      <c r="M42" s="12"/>
    </row>
  </sheetData>
  <sheetProtection/>
  <mergeCells count="20">
    <mergeCell ref="C32:C40"/>
    <mergeCell ref="H11:I11"/>
    <mergeCell ref="J11:K11"/>
    <mergeCell ref="A10:A13"/>
    <mergeCell ref="J12:K12"/>
    <mergeCell ref="L11:M11"/>
    <mergeCell ref="F11:G11"/>
    <mergeCell ref="H12:I12"/>
    <mergeCell ref="D12:E12"/>
    <mergeCell ref="F12:G12"/>
    <mergeCell ref="B10:B13"/>
    <mergeCell ref="C10:C13"/>
    <mergeCell ref="D10:E11"/>
    <mergeCell ref="F10:M10"/>
    <mergeCell ref="A4:K4"/>
    <mergeCell ref="A5:K5"/>
    <mergeCell ref="A7:K7"/>
    <mergeCell ref="A8:K8"/>
    <mergeCell ref="A9:K9"/>
    <mergeCell ref="L12:M12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F16:F42 H16:H42 J16:J42">
      <formula1>900</formula1>
    </dataValidation>
  </dataValidations>
  <printOptions/>
  <pageMargins left="0.7" right="0.7" top="0.75" bottom="0.75" header="0.3" footer="0.3"/>
  <pageSetup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99"/>
  <sheetViews>
    <sheetView view="pageBreakPreview" zoomScale="60" zoomScalePageLayoutView="0" workbookViewId="0" topLeftCell="A1">
      <selection activeCell="A8" sqref="A8:H8"/>
    </sheetView>
  </sheetViews>
  <sheetFormatPr defaultColWidth="9.00390625" defaultRowHeight="12.75"/>
  <cols>
    <col min="1" max="1" width="13.25390625" style="1" customWidth="1"/>
    <col min="2" max="2" width="36.00390625" style="1" customWidth="1"/>
    <col min="3" max="3" width="15.875" style="1" customWidth="1"/>
    <col min="4" max="4" width="20.125" style="1" customWidth="1"/>
    <col min="5" max="7" width="19.25390625" style="1" customWidth="1"/>
    <col min="8" max="8" width="17.125" style="1" customWidth="1"/>
    <col min="9" max="12" width="19.25390625" style="1" customWidth="1"/>
    <col min="13" max="13" width="4.75390625" style="1" customWidth="1"/>
    <col min="14" max="14" width="4.25390625" style="1" customWidth="1"/>
    <col min="15" max="15" width="4.375" style="1" customWidth="1"/>
    <col min="16" max="16" width="5.125" style="1" customWidth="1"/>
    <col min="17" max="17" width="5.75390625" style="1" customWidth="1"/>
    <col min="18" max="18" width="6.25390625" style="1" customWidth="1"/>
    <col min="19" max="19" width="6.625" style="1" customWidth="1"/>
    <col min="20" max="20" width="6.25390625" style="1" customWidth="1"/>
    <col min="21" max="22" width="5.75390625" style="1" customWidth="1"/>
    <col min="23" max="23" width="14.75390625" style="1" customWidth="1"/>
    <col min="24" max="33" width="5.75390625" style="1" customWidth="1"/>
    <col min="34" max="16384" width="9.125" style="1" customWidth="1"/>
  </cols>
  <sheetData>
    <row r="1" ht="18.75">
      <c r="K1" s="2" t="s">
        <v>125</v>
      </c>
    </row>
    <row r="4" spans="1:10" ht="15.75">
      <c r="A4" s="175" t="s">
        <v>38</v>
      </c>
      <c r="B4" s="175"/>
      <c r="C4" s="175"/>
      <c r="D4" s="175"/>
      <c r="E4" s="175"/>
      <c r="F4" s="175"/>
      <c r="G4" s="175"/>
      <c r="H4" s="175"/>
      <c r="I4" s="44"/>
      <c r="J4" s="44"/>
    </row>
    <row r="5" spans="1:12" ht="15.75">
      <c r="A5" s="176" t="s">
        <v>110</v>
      </c>
      <c r="B5" s="176"/>
      <c r="C5" s="176"/>
      <c r="D5" s="176"/>
      <c r="E5" s="176"/>
      <c r="F5" s="176"/>
      <c r="G5" s="176"/>
      <c r="H5" s="176"/>
      <c r="I5" s="33"/>
      <c r="J5" s="33"/>
      <c r="K5" s="33"/>
      <c r="L5" s="33"/>
    </row>
    <row r="6" spans="1:12" ht="15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26" ht="18.75">
      <c r="A7" s="168" t="str">
        <f>'прил.3'!A7</f>
        <v>Обособленное подразделение "ТверьАтомЭнергоСбыт" АО "АтомЭнергоСбыт" </v>
      </c>
      <c r="B7" s="165"/>
      <c r="C7" s="165"/>
      <c r="D7" s="165"/>
      <c r="E7" s="165"/>
      <c r="F7" s="165"/>
      <c r="G7" s="165"/>
      <c r="H7" s="165"/>
      <c r="I7" s="18"/>
      <c r="J7" s="18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5" ht="15.75">
      <c r="A8" s="166" t="s">
        <v>2</v>
      </c>
      <c r="B8" s="166"/>
      <c r="C8" s="166"/>
      <c r="D8" s="166"/>
      <c r="E8" s="166"/>
      <c r="F8" s="166"/>
      <c r="G8" s="166"/>
      <c r="H8" s="166"/>
      <c r="I8" s="19"/>
      <c r="J8" s="19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3" ht="15.75" customHeight="1">
      <c r="A9" s="182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</row>
    <row r="10" spans="1:23" ht="31.5" customHeight="1">
      <c r="A10" s="179" t="s">
        <v>3</v>
      </c>
      <c r="B10" s="179" t="s">
        <v>88</v>
      </c>
      <c r="C10" s="179" t="s">
        <v>89</v>
      </c>
      <c r="D10" s="170" t="s">
        <v>109</v>
      </c>
      <c r="E10" s="171"/>
      <c r="F10" s="171"/>
      <c r="G10" s="171"/>
      <c r="H10" s="171"/>
      <c r="I10" s="171"/>
      <c r="J10" s="171"/>
      <c r="K10" s="171"/>
      <c r="L10" s="171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</row>
    <row r="11" spans="1:12" ht="44.25" customHeight="1">
      <c r="A11" s="180"/>
      <c r="B11" s="180"/>
      <c r="C11" s="180"/>
      <c r="D11" s="170"/>
      <c r="E11" s="171" t="s">
        <v>86</v>
      </c>
      <c r="F11" s="171"/>
      <c r="G11" s="171" t="s">
        <v>165</v>
      </c>
      <c r="H11" s="171"/>
      <c r="I11" s="171" t="s">
        <v>174</v>
      </c>
      <c r="J11" s="171"/>
      <c r="K11" s="170" t="s">
        <v>91</v>
      </c>
      <c r="L11" s="170"/>
    </row>
    <row r="12" spans="1:12" ht="69.75" customHeight="1">
      <c r="A12" s="180"/>
      <c r="B12" s="180"/>
      <c r="C12" s="180"/>
      <c r="D12" s="170"/>
      <c r="E12" s="171" t="s">
        <v>11</v>
      </c>
      <c r="F12" s="171"/>
      <c r="G12" s="171" t="s">
        <v>11</v>
      </c>
      <c r="H12" s="171"/>
      <c r="I12" s="171" t="s">
        <v>11</v>
      </c>
      <c r="J12" s="171"/>
      <c r="K12" s="171" t="s">
        <v>11</v>
      </c>
      <c r="L12" s="171"/>
    </row>
    <row r="13" spans="1:12" ht="37.5" customHeight="1">
      <c r="A13" s="180"/>
      <c r="B13" s="180"/>
      <c r="C13" s="180"/>
      <c r="D13" s="170" t="s">
        <v>13</v>
      </c>
      <c r="E13" s="41" t="s">
        <v>106</v>
      </c>
      <c r="F13" s="39" t="s">
        <v>107</v>
      </c>
      <c r="G13" s="41" t="s">
        <v>106</v>
      </c>
      <c r="H13" s="39" t="s">
        <v>107</v>
      </c>
      <c r="I13" s="41" t="s">
        <v>106</v>
      </c>
      <c r="J13" s="39" t="s">
        <v>107</v>
      </c>
      <c r="K13" s="41" t="s">
        <v>106</v>
      </c>
      <c r="L13" s="39" t="s">
        <v>107</v>
      </c>
    </row>
    <row r="14" spans="1:12" ht="66" customHeight="1">
      <c r="A14" s="181"/>
      <c r="B14" s="181"/>
      <c r="C14" s="181"/>
      <c r="D14" s="170"/>
      <c r="E14" s="9" t="s">
        <v>108</v>
      </c>
      <c r="F14" s="9" t="s">
        <v>108</v>
      </c>
      <c r="G14" s="9" t="s">
        <v>108</v>
      </c>
      <c r="H14" s="9" t="s">
        <v>108</v>
      </c>
      <c r="I14" s="9" t="s">
        <v>108</v>
      </c>
      <c r="J14" s="9" t="s">
        <v>108</v>
      </c>
      <c r="K14" s="9" t="s">
        <v>108</v>
      </c>
      <c r="L14" s="9" t="s">
        <v>108</v>
      </c>
    </row>
    <row r="15" spans="1:12" ht="15.75">
      <c r="A15" s="39">
        <v>1</v>
      </c>
      <c r="B15" s="39">
        <v>2</v>
      </c>
      <c r="C15" s="39">
        <v>3</v>
      </c>
      <c r="D15" s="39">
        <v>4</v>
      </c>
      <c r="E15" s="42" t="s">
        <v>94</v>
      </c>
      <c r="F15" s="42" t="s">
        <v>95</v>
      </c>
      <c r="G15" s="42" t="s">
        <v>96</v>
      </c>
      <c r="H15" s="42" t="s">
        <v>97</v>
      </c>
      <c r="I15" s="42" t="s">
        <v>96</v>
      </c>
      <c r="J15" s="42" t="s">
        <v>97</v>
      </c>
      <c r="K15" s="42" t="s">
        <v>98</v>
      </c>
      <c r="L15" s="42" t="s">
        <v>99</v>
      </c>
    </row>
    <row r="16" spans="1:12" ht="15.75">
      <c r="A16" s="50">
        <v>1</v>
      </c>
      <c r="B16" s="50" t="s">
        <v>150</v>
      </c>
      <c r="C16" s="75"/>
      <c r="D16" s="67"/>
      <c r="E16" s="67"/>
      <c r="F16" s="67"/>
      <c r="G16" s="67"/>
      <c r="H16" s="67"/>
      <c r="I16" s="67"/>
      <c r="J16" s="67"/>
      <c r="K16" s="67"/>
      <c r="L16" s="67"/>
    </row>
    <row r="17" spans="1:12" ht="66">
      <c r="A17" s="12" t="s">
        <v>50</v>
      </c>
      <c r="B17" s="104" t="s">
        <v>160</v>
      </c>
      <c r="C17" s="127" t="s">
        <v>195</v>
      </c>
      <c r="D17" s="67">
        <f>'прил.2'!G14</f>
        <v>0.2568721612554241</v>
      </c>
      <c r="E17" s="123">
        <v>0</v>
      </c>
      <c r="F17" s="67">
        <f>'прил.2'!L14</f>
        <v>0</v>
      </c>
      <c r="G17" s="123">
        <v>0</v>
      </c>
      <c r="H17" s="67">
        <f>'прил.2'!M14</f>
        <v>0.2568721612554241</v>
      </c>
      <c r="I17" s="123">
        <v>0</v>
      </c>
      <c r="J17" s="67">
        <f>'прил.2'!N14</f>
        <v>0</v>
      </c>
      <c r="K17" s="67">
        <f>E17+G17+I17</f>
        <v>0</v>
      </c>
      <c r="L17" s="67">
        <f>J17+H17+F17</f>
        <v>0.2568721612554241</v>
      </c>
    </row>
    <row r="18" spans="1:12" ht="49.5">
      <c r="A18" s="12" t="s">
        <v>56</v>
      </c>
      <c r="B18" s="104" t="s">
        <v>161</v>
      </c>
      <c r="C18" s="127" t="s">
        <v>196</v>
      </c>
      <c r="D18" s="67">
        <f>'прил.2'!G15</f>
        <v>0.4710676970144428</v>
      </c>
      <c r="E18" s="67">
        <v>0</v>
      </c>
      <c r="F18" s="67">
        <f>'прил.2'!L15</f>
        <v>0</v>
      </c>
      <c r="G18" s="67">
        <v>0</v>
      </c>
      <c r="H18" s="67">
        <f>'прил.2'!M15</f>
        <v>0.4710676970144428</v>
      </c>
      <c r="I18" s="67">
        <v>0</v>
      </c>
      <c r="J18" s="67">
        <f>'прил.2'!N15</f>
        <v>0</v>
      </c>
      <c r="K18" s="67">
        <f>E18+G18+I18</f>
        <v>0</v>
      </c>
      <c r="L18" s="67">
        <f>J18+H18+F18</f>
        <v>0.4710676970144428</v>
      </c>
    </row>
    <row r="19" spans="1:12" ht="66">
      <c r="A19" s="12" t="s">
        <v>62</v>
      </c>
      <c r="B19" s="104" t="s">
        <v>162</v>
      </c>
      <c r="C19" s="101" t="s">
        <v>197</v>
      </c>
      <c r="D19" s="67">
        <f>'прил.2'!G16</f>
        <v>1.6170577400517978</v>
      </c>
      <c r="E19" s="67">
        <v>0</v>
      </c>
      <c r="F19" s="67">
        <f>'прил.2'!L16</f>
        <v>0</v>
      </c>
      <c r="G19" s="67">
        <v>0</v>
      </c>
      <c r="H19" s="67">
        <f>'прил.2'!M16</f>
        <v>1.6170577400517978</v>
      </c>
      <c r="I19" s="67">
        <v>0</v>
      </c>
      <c r="J19" s="67">
        <f>'прил.2'!N16</f>
        <v>0</v>
      </c>
      <c r="K19" s="67">
        <f>E19+G19+I19</f>
        <v>0</v>
      </c>
      <c r="L19" s="67">
        <f>J19+H19+F19</f>
        <v>1.6170577400517978</v>
      </c>
    </row>
    <row r="20" spans="1:12" ht="31.5">
      <c r="A20" s="12" t="s">
        <v>64</v>
      </c>
      <c r="B20" s="99" t="s">
        <v>177</v>
      </c>
      <c r="C20" s="101" t="s">
        <v>198</v>
      </c>
      <c r="D20" s="67">
        <f>'прил.2'!G17</f>
        <v>0.7921837713236084</v>
      </c>
      <c r="E20" s="67">
        <v>0</v>
      </c>
      <c r="F20" s="67">
        <f>'прил.2'!L17</f>
        <v>0</v>
      </c>
      <c r="G20" s="67">
        <v>0</v>
      </c>
      <c r="H20" s="67">
        <f>'прил.2'!M17</f>
        <v>0</v>
      </c>
      <c r="I20" s="67">
        <v>0</v>
      </c>
      <c r="J20" s="67">
        <f>'прил.2'!N17</f>
        <v>0.7921837713236084</v>
      </c>
      <c r="K20" s="67">
        <f>E20+G20+I20</f>
        <v>0</v>
      </c>
      <c r="L20" s="67">
        <f>J20+H20+F20</f>
        <v>0.7921837713236084</v>
      </c>
    </row>
    <row r="21" spans="1:12" ht="15.75">
      <c r="A21" s="12" t="s">
        <v>193</v>
      </c>
      <c r="B21" s="99" t="s">
        <v>178</v>
      </c>
      <c r="C21" s="101" t="s">
        <v>199</v>
      </c>
      <c r="D21" s="67">
        <f>'прил.2'!G18</f>
        <v>0.4970185863201143</v>
      </c>
      <c r="E21" s="67">
        <v>0</v>
      </c>
      <c r="F21" s="67">
        <f>'прил.2'!L18</f>
        <v>0</v>
      </c>
      <c r="G21" s="67">
        <v>0</v>
      </c>
      <c r="H21" s="67">
        <f>'прил.2'!M18</f>
        <v>0</v>
      </c>
      <c r="I21" s="67">
        <v>0</v>
      </c>
      <c r="J21" s="67">
        <f>'прил.2'!N18</f>
        <v>0.4970185863201143</v>
      </c>
      <c r="K21" s="67">
        <f aca="true" t="shared" si="0" ref="K21:K43">E21+G21+I21</f>
        <v>0</v>
      </c>
      <c r="L21" s="67">
        <f aca="true" t="shared" si="1" ref="L21:L43">J21+H21+F21</f>
        <v>0.4970185863201143</v>
      </c>
    </row>
    <row r="22" spans="1:12" ht="31.5">
      <c r="A22" s="12" t="s">
        <v>181</v>
      </c>
      <c r="B22" s="99" t="s">
        <v>179</v>
      </c>
      <c r="C22" s="101" t="s">
        <v>200</v>
      </c>
      <c r="D22" s="67">
        <f>'прил.2'!G19</f>
        <v>2.6853950443805426</v>
      </c>
      <c r="E22" s="67">
        <v>0</v>
      </c>
      <c r="F22" s="67">
        <f>'прил.2'!L19</f>
        <v>0</v>
      </c>
      <c r="G22" s="67">
        <v>0</v>
      </c>
      <c r="H22" s="67">
        <f>'прил.2'!M19</f>
        <v>0</v>
      </c>
      <c r="I22" s="67">
        <v>0</v>
      </c>
      <c r="J22" s="67">
        <f>'прил.2'!N19</f>
        <v>2.6853950443805426</v>
      </c>
      <c r="K22" s="67">
        <f>E22+G22+I22</f>
        <v>0</v>
      </c>
      <c r="L22" s="67">
        <f>J22+H22+F22</f>
        <v>2.6853950443805426</v>
      </c>
    </row>
    <row r="23" spans="1:12" ht="15.75">
      <c r="A23" s="12" t="s">
        <v>182</v>
      </c>
      <c r="B23" s="99" t="s">
        <v>180</v>
      </c>
      <c r="C23" s="101" t="s">
        <v>201</v>
      </c>
      <c r="D23" s="67">
        <f>'прил.2'!G20</f>
        <v>3.2448868810686067</v>
      </c>
      <c r="E23" s="67">
        <v>0</v>
      </c>
      <c r="F23" s="67">
        <f>'прил.2'!L20</f>
        <v>0</v>
      </c>
      <c r="G23" s="67">
        <v>0</v>
      </c>
      <c r="H23" s="67">
        <f>'прил.2'!M20</f>
        <v>0</v>
      </c>
      <c r="I23" s="67">
        <v>0</v>
      </c>
      <c r="J23" s="67">
        <f>'прил.2'!N20</f>
        <v>3.2448868810686067</v>
      </c>
      <c r="K23" s="67">
        <f>E23+G23+I23</f>
        <v>0</v>
      </c>
      <c r="L23" s="67">
        <f>J23+H23+F23</f>
        <v>3.2448868810686067</v>
      </c>
    </row>
    <row r="24" spans="1:12" ht="15.75">
      <c r="A24" s="12" t="s">
        <v>183</v>
      </c>
      <c r="B24" s="99" t="s">
        <v>186</v>
      </c>
      <c r="C24" s="101" t="s">
        <v>202</v>
      </c>
      <c r="D24" s="67">
        <f>'прил.2'!G21</f>
        <v>6.917586415999998</v>
      </c>
      <c r="E24" s="67">
        <v>0</v>
      </c>
      <c r="F24" s="67">
        <f>'прил.2'!L21</f>
        <v>0</v>
      </c>
      <c r="G24" s="67">
        <v>0</v>
      </c>
      <c r="H24" s="67">
        <f>'прил.2'!M21</f>
        <v>0</v>
      </c>
      <c r="I24" s="67">
        <v>0</v>
      </c>
      <c r="J24" s="67">
        <f>'прил.2'!N21</f>
        <v>6.917586415999998</v>
      </c>
      <c r="K24" s="67">
        <f>E24+G24+I24</f>
        <v>0</v>
      </c>
      <c r="L24" s="67">
        <f>J24+H24+F24</f>
        <v>6.917586415999998</v>
      </c>
    </row>
    <row r="25" spans="1:12" ht="47.25">
      <c r="A25" s="12" t="s">
        <v>184</v>
      </c>
      <c r="B25" s="103" t="s">
        <v>158</v>
      </c>
      <c r="C25" s="101" t="s">
        <v>203</v>
      </c>
      <c r="D25" s="67">
        <f>'прил.2'!G22</f>
        <v>1.4794709968999997</v>
      </c>
      <c r="E25" s="67">
        <v>0</v>
      </c>
      <c r="F25" s="67">
        <f>'прил.2'!L22</f>
        <v>0</v>
      </c>
      <c r="G25" s="67">
        <v>0</v>
      </c>
      <c r="H25" s="67">
        <f>'прил.2'!M22</f>
        <v>1.4794709968999997</v>
      </c>
      <c r="I25" s="67">
        <v>0</v>
      </c>
      <c r="J25" s="67">
        <f>'прил.2'!N22</f>
        <v>0</v>
      </c>
      <c r="K25" s="67">
        <f t="shared" si="0"/>
        <v>0</v>
      </c>
      <c r="L25" s="67">
        <f t="shared" si="1"/>
        <v>1.4794709968999997</v>
      </c>
    </row>
    <row r="26" spans="1:12" ht="49.5">
      <c r="A26" s="12" t="s">
        <v>185</v>
      </c>
      <c r="B26" s="104" t="s">
        <v>159</v>
      </c>
      <c r="C26" s="101" t="s">
        <v>204</v>
      </c>
      <c r="D26" s="67">
        <f>'прил.2'!G23</f>
        <v>0.0737907999111111</v>
      </c>
      <c r="E26" s="67">
        <v>0</v>
      </c>
      <c r="F26" s="67">
        <f>'прил.2'!L23</f>
        <v>0</v>
      </c>
      <c r="G26" s="67">
        <v>0</v>
      </c>
      <c r="H26" s="67">
        <f>'прил.2'!M23</f>
        <v>0.0737907999111111</v>
      </c>
      <c r="I26" s="67">
        <v>0</v>
      </c>
      <c r="J26" s="67">
        <f>'прил.2'!N23</f>
        <v>0</v>
      </c>
      <c r="K26" s="67">
        <f>E26+G26+I26</f>
        <v>0</v>
      </c>
      <c r="L26" s="67">
        <f>J26+H26+F26</f>
        <v>0.0737907999111111</v>
      </c>
    </row>
    <row r="27" spans="1:12" ht="31.5">
      <c r="A27" s="12" t="s">
        <v>187</v>
      </c>
      <c r="B27" s="103" t="str">
        <f>'прил.3'!B26</f>
        <v>ИБП APC SYMETRA LX 8kVA 16RMI</v>
      </c>
      <c r="C27" s="101" t="s">
        <v>205</v>
      </c>
      <c r="D27" s="67">
        <f>'прил.2'!G24</f>
        <v>0.7525482153222222</v>
      </c>
      <c r="E27" s="67">
        <v>0</v>
      </c>
      <c r="F27" s="67">
        <f>'прил.2'!L24</f>
        <v>0</v>
      </c>
      <c r="G27" s="67">
        <v>0</v>
      </c>
      <c r="H27" s="67">
        <f>'прил.2'!M24</f>
        <v>0.7525482153222222</v>
      </c>
      <c r="I27" s="67">
        <v>0</v>
      </c>
      <c r="J27" s="67">
        <f>'прил.2'!N24</f>
        <v>0</v>
      </c>
      <c r="K27" s="67">
        <f t="shared" si="0"/>
        <v>0</v>
      </c>
      <c r="L27" s="67">
        <f t="shared" si="1"/>
        <v>0.7525482153222222</v>
      </c>
    </row>
    <row r="28" spans="1:12" ht="47.25">
      <c r="A28" s="142">
        <v>2</v>
      </c>
      <c r="B28" s="106" t="s">
        <v>149</v>
      </c>
      <c r="C28" s="101"/>
      <c r="D28" s="67"/>
      <c r="E28" s="67"/>
      <c r="F28" s="67"/>
      <c r="G28" s="67"/>
      <c r="H28" s="67"/>
      <c r="I28" s="67"/>
      <c r="J28" s="67"/>
      <c r="K28" s="67">
        <f t="shared" si="0"/>
        <v>0</v>
      </c>
      <c r="L28" s="67">
        <f t="shared" si="1"/>
        <v>0</v>
      </c>
    </row>
    <row r="29" spans="1:12" ht="33">
      <c r="A29" s="12" t="s">
        <v>69</v>
      </c>
      <c r="B29" s="108" t="s">
        <v>188</v>
      </c>
      <c r="C29" s="101" t="s">
        <v>206</v>
      </c>
      <c r="D29" s="67">
        <f>'прил.2'!G26</f>
        <v>0.10948333333333334</v>
      </c>
      <c r="E29" s="67">
        <v>0</v>
      </c>
      <c r="F29" s="67">
        <f>'прил.2'!L26</f>
        <v>0.10948333333333334</v>
      </c>
      <c r="G29" s="67">
        <v>0</v>
      </c>
      <c r="H29" s="67">
        <f>'прил.2'!M26</f>
        <v>0</v>
      </c>
      <c r="I29" s="67">
        <v>0</v>
      </c>
      <c r="J29" s="67">
        <f>'прил.2'!N26</f>
        <v>0</v>
      </c>
      <c r="K29" s="67">
        <f t="shared" si="0"/>
        <v>0</v>
      </c>
      <c r="L29" s="67">
        <f t="shared" si="1"/>
        <v>0.10948333333333334</v>
      </c>
    </row>
    <row r="30" spans="1:12" ht="33">
      <c r="A30" s="12" t="s">
        <v>71</v>
      </c>
      <c r="B30" s="108" t="s">
        <v>189</v>
      </c>
      <c r="C30" s="101" t="s">
        <v>207</v>
      </c>
      <c r="D30" s="67">
        <f>'прил.2'!G27</f>
        <v>0.10896166666666665</v>
      </c>
      <c r="E30" s="67">
        <v>0</v>
      </c>
      <c r="F30" s="67">
        <f>'прил.2'!L27</f>
        <v>0.10896166666666665</v>
      </c>
      <c r="G30" s="67">
        <v>0</v>
      </c>
      <c r="H30" s="67">
        <f>'прил.2'!M27</f>
        <v>0</v>
      </c>
      <c r="I30" s="67">
        <v>0</v>
      </c>
      <c r="J30" s="67">
        <f>'прил.2'!N27</f>
        <v>0</v>
      </c>
      <c r="K30" s="67">
        <f>E30+G30+I30</f>
        <v>0</v>
      </c>
      <c r="L30" s="67">
        <f>J30+H30+F30</f>
        <v>0.10896166666666665</v>
      </c>
    </row>
    <row r="31" spans="1:12" ht="33">
      <c r="A31" s="12" t="s">
        <v>73</v>
      </c>
      <c r="B31" s="108" t="s">
        <v>190</v>
      </c>
      <c r="C31" s="101" t="s">
        <v>208</v>
      </c>
      <c r="D31" s="67">
        <f>'прил.2'!G28</f>
        <v>0.36728939563333335</v>
      </c>
      <c r="E31" s="67">
        <v>0</v>
      </c>
      <c r="F31" s="67">
        <f>'прил.2'!L28</f>
        <v>0</v>
      </c>
      <c r="G31" s="67">
        <v>0</v>
      </c>
      <c r="H31" s="67">
        <f>'прил.2'!M28</f>
        <v>0.36728939563333335</v>
      </c>
      <c r="I31" s="67">
        <v>0</v>
      </c>
      <c r="J31" s="67">
        <f>'прил.2'!N28</f>
        <v>0</v>
      </c>
      <c r="K31" s="67">
        <f>E31+G31+I31</f>
        <v>0</v>
      </c>
      <c r="L31" s="67">
        <f>J31+H31+F31</f>
        <v>0.36728939563333335</v>
      </c>
    </row>
    <row r="32" spans="1:12" ht="47.25">
      <c r="A32" s="142">
        <v>3</v>
      </c>
      <c r="B32" s="106" t="s">
        <v>126</v>
      </c>
      <c r="C32" s="105"/>
      <c r="D32" s="67"/>
      <c r="E32" s="67"/>
      <c r="F32" s="67"/>
      <c r="G32" s="67"/>
      <c r="H32" s="67"/>
      <c r="I32" s="67"/>
      <c r="J32" s="67"/>
      <c r="K32" s="67">
        <f t="shared" si="0"/>
        <v>0</v>
      </c>
      <c r="L32" s="67">
        <f t="shared" si="1"/>
        <v>0</v>
      </c>
    </row>
    <row r="33" spans="1:12" ht="31.5">
      <c r="A33" s="12" t="s">
        <v>155</v>
      </c>
      <c r="B33" s="109" t="s">
        <v>163</v>
      </c>
      <c r="C33" s="157" t="s">
        <v>209</v>
      </c>
      <c r="D33" s="67">
        <f>'прил.2'!G30</f>
        <v>2706.1556690894413</v>
      </c>
      <c r="E33" s="67">
        <v>0</v>
      </c>
      <c r="F33" s="67">
        <f>'прил.2'!L30</f>
        <v>1157.0626687704469</v>
      </c>
      <c r="G33" s="67">
        <v>0</v>
      </c>
      <c r="H33" s="67">
        <f>'прил.2'!M30</f>
        <v>1335.03332957403</v>
      </c>
      <c r="I33" s="67">
        <v>0</v>
      </c>
      <c r="J33" s="67">
        <f>'прил.2'!N30</f>
        <v>214.05967074496445</v>
      </c>
      <c r="K33" s="67">
        <f t="shared" si="0"/>
        <v>0</v>
      </c>
      <c r="L33" s="67">
        <f t="shared" si="1"/>
        <v>2706.1556690894413</v>
      </c>
    </row>
    <row r="34" spans="1:12" s="135" customFormat="1" ht="15.75">
      <c r="A34" s="128" t="s">
        <v>171</v>
      </c>
      <c r="B34" s="134" t="s">
        <v>168</v>
      </c>
      <c r="C34" s="158"/>
      <c r="D34" s="137">
        <f>'прил.2'!G31</f>
        <v>599.3690999816874</v>
      </c>
      <c r="E34" s="137">
        <v>0</v>
      </c>
      <c r="F34" s="137">
        <f>'прил.2'!L31</f>
        <v>253.44626219733334</v>
      </c>
      <c r="G34" s="137">
        <v>0</v>
      </c>
      <c r="H34" s="137">
        <f>'прил.2'!M31</f>
        <v>169.21940769066663</v>
      </c>
      <c r="I34" s="137">
        <v>0</v>
      </c>
      <c r="J34" s="137">
        <f>'прил.2'!N31</f>
        <v>176.70343009368747</v>
      </c>
      <c r="K34" s="137">
        <f t="shared" si="0"/>
        <v>0</v>
      </c>
      <c r="L34" s="137">
        <f t="shared" si="1"/>
        <v>599.3690999816874</v>
      </c>
    </row>
    <row r="35" spans="1:12" s="135" customFormat="1" ht="15.75">
      <c r="A35" s="136" t="s">
        <v>217</v>
      </c>
      <c r="B35" s="134" t="s">
        <v>169</v>
      </c>
      <c r="C35" s="158"/>
      <c r="D35" s="137">
        <f>'прил.2'!G32</f>
        <v>264.8447140480198</v>
      </c>
      <c r="E35" s="137">
        <v>0</v>
      </c>
      <c r="F35" s="137">
        <f>'прил.2'!L32</f>
        <v>0.3949118908911111</v>
      </c>
      <c r="G35" s="137">
        <v>0</v>
      </c>
      <c r="H35" s="137">
        <f>'прил.2'!M32</f>
        <v>264.3995507805184</v>
      </c>
      <c r="I35" s="137">
        <v>0</v>
      </c>
      <c r="J35" s="137">
        <f>'прил.2'!N32</f>
        <v>0.050251376610332445</v>
      </c>
      <c r="K35" s="137">
        <f t="shared" si="0"/>
        <v>0</v>
      </c>
      <c r="L35" s="137">
        <f t="shared" si="1"/>
        <v>264.84471404801985</v>
      </c>
    </row>
    <row r="36" spans="1:12" s="135" customFormat="1" ht="15.75">
      <c r="A36" s="136" t="s">
        <v>218</v>
      </c>
      <c r="B36" s="134" t="s">
        <v>212</v>
      </c>
      <c r="C36" s="158"/>
      <c r="D36" s="137">
        <f>'прил.2'!G33</f>
        <v>1166.1578093773335</v>
      </c>
      <c r="E36" s="137">
        <v>0</v>
      </c>
      <c r="F36" s="137">
        <f>'прил.2'!L33</f>
        <v>571.645984988889</v>
      </c>
      <c r="G36" s="137">
        <v>0</v>
      </c>
      <c r="H36" s="137">
        <f>'прил.2'!M33</f>
        <v>594.5118243884446</v>
      </c>
      <c r="I36" s="137">
        <v>0</v>
      </c>
      <c r="J36" s="137">
        <f>'прил.2'!N33</f>
        <v>0</v>
      </c>
      <c r="K36" s="137">
        <f t="shared" si="0"/>
        <v>0</v>
      </c>
      <c r="L36" s="137">
        <f t="shared" si="1"/>
        <v>1166.1578093773337</v>
      </c>
    </row>
    <row r="37" spans="1:12" s="135" customFormat="1" ht="15.75">
      <c r="A37" s="136" t="s">
        <v>219</v>
      </c>
      <c r="B37" s="134" t="s">
        <v>213</v>
      </c>
      <c r="C37" s="158"/>
      <c r="D37" s="137">
        <f>'прил.2'!G34</f>
        <v>80.617417</v>
      </c>
      <c r="E37" s="137"/>
      <c r="F37" s="137">
        <f>'прил.2'!L34</f>
        <v>39.51834166666667</v>
      </c>
      <c r="G37" s="137"/>
      <c r="H37" s="137">
        <f>'прил.2'!M34</f>
        <v>41.09907533333334</v>
      </c>
      <c r="I37" s="137"/>
      <c r="J37" s="137">
        <f>'прил.2'!N34</f>
        <v>0</v>
      </c>
      <c r="K37" s="137">
        <f t="shared" si="0"/>
        <v>0</v>
      </c>
      <c r="L37" s="137">
        <f t="shared" si="1"/>
        <v>80.61741700000002</v>
      </c>
    </row>
    <row r="38" spans="1:12" s="135" customFormat="1" ht="15.75">
      <c r="A38" s="136" t="s">
        <v>220</v>
      </c>
      <c r="B38" s="134" t="s">
        <v>214</v>
      </c>
      <c r="C38" s="158"/>
      <c r="D38" s="137">
        <f>'прил.2'!G35</f>
        <v>259.8460584744</v>
      </c>
      <c r="E38" s="137"/>
      <c r="F38" s="137">
        <f>'прил.2'!L35</f>
        <v>127.37551886000001</v>
      </c>
      <c r="G38" s="137"/>
      <c r="H38" s="137">
        <f>'прил.2'!M35</f>
        <v>132.4705396144</v>
      </c>
      <c r="I38" s="137"/>
      <c r="J38" s="137">
        <f>'прил.2'!N35</f>
        <v>0</v>
      </c>
      <c r="K38" s="137">
        <f t="shared" si="0"/>
        <v>0</v>
      </c>
      <c r="L38" s="137">
        <f t="shared" si="1"/>
        <v>259.8460584744</v>
      </c>
    </row>
    <row r="39" spans="1:12" s="135" customFormat="1" ht="15.75">
      <c r="A39" s="136" t="s">
        <v>221</v>
      </c>
      <c r="B39" s="134" t="s">
        <v>215</v>
      </c>
      <c r="C39" s="158"/>
      <c r="D39" s="137">
        <f>'прил.2'!G36</f>
        <v>19.3919</v>
      </c>
      <c r="E39" s="67">
        <f>'прил.2'!L36</f>
        <v>19.3919</v>
      </c>
      <c r="F39" s="137"/>
      <c r="G39" s="67"/>
      <c r="H39" s="137"/>
      <c r="I39" s="137"/>
      <c r="J39" s="137">
        <f>'прил.2'!N36</f>
        <v>0</v>
      </c>
      <c r="K39" s="137">
        <f t="shared" si="0"/>
        <v>19.3919</v>
      </c>
      <c r="L39" s="137">
        <f t="shared" si="1"/>
        <v>0</v>
      </c>
    </row>
    <row r="40" spans="1:12" s="135" customFormat="1" ht="15.75">
      <c r="A40" s="136" t="s">
        <v>222</v>
      </c>
      <c r="B40" s="134" t="s">
        <v>216</v>
      </c>
      <c r="C40" s="158"/>
      <c r="D40" s="137">
        <f>'прил.2'!G37</f>
        <v>20.82641666666667</v>
      </c>
      <c r="E40" s="137"/>
      <c r="F40" s="137">
        <f>'прил.2'!L37</f>
        <v>20.82641666666667</v>
      </c>
      <c r="G40" s="137"/>
      <c r="H40" s="137">
        <f>'прил.2'!M37</f>
        <v>0</v>
      </c>
      <c r="I40" s="137"/>
      <c r="J40" s="137">
        <f>'прил.2'!N37</f>
        <v>0</v>
      </c>
      <c r="K40" s="137">
        <f t="shared" si="0"/>
        <v>0</v>
      </c>
      <c r="L40" s="137">
        <f t="shared" si="1"/>
        <v>20.82641666666667</v>
      </c>
    </row>
    <row r="41" spans="1:12" s="135" customFormat="1" ht="15.75">
      <c r="A41" s="136" t="s">
        <v>223</v>
      </c>
      <c r="B41" s="134" t="s">
        <v>170</v>
      </c>
      <c r="C41" s="159"/>
      <c r="D41" s="137">
        <f>'прил.2'!G38</f>
        <v>295.10225354133354</v>
      </c>
      <c r="E41" s="137">
        <v>0</v>
      </c>
      <c r="F41" s="137">
        <f>'прил.2'!L38</f>
        <v>124.46333249999984</v>
      </c>
      <c r="G41" s="137">
        <v>0</v>
      </c>
      <c r="H41" s="137">
        <f>'прил.2'!M38</f>
        <v>133.33293176666703</v>
      </c>
      <c r="I41" s="137">
        <v>0</v>
      </c>
      <c r="J41" s="137">
        <f>'прил.2'!N38</f>
        <v>37.305989274666665</v>
      </c>
      <c r="K41" s="137">
        <f t="shared" si="0"/>
        <v>0</v>
      </c>
      <c r="L41" s="137">
        <f t="shared" si="1"/>
        <v>295.10225354133354</v>
      </c>
    </row>
    <row r="42" spans="1:12" ht="49.5">
      <c r="A42" s="12" t="s">
        <v>128</v>
      </c>
      <c r="B42" s="104" t="s">
        <v>192</v>
      </c>
      <c r="C42" s="101" t="s">
        <v>210</v>
      </c>
      <c r="D42" s="67">
        <f>'прил.2'!G39</f>
        <v>11.831669265</v>
      </c>
      <c r="E42" s="67">
        <f>'прил.2'!L39</f>
        <v>5.9158346325</v>
      </c>
      <c r="F42" s="67">
        <v>0</v>
      </c>
      <c r="G42" s="67">
        <f>'прил.2'!L39</f>
        <v>5.9158346325</v>
      </c>
      <c r="H42" s="67">
        <v>0</v>
      </c>
      <c r="I42" s="67">
        <v>0</v>
      </c>
      <c r="J42" s="67">
        <f>'прил.2'!N39</f>
        <v>0</v>
      </c>
      <c r="K42" s="67">
        <f>E42+G42+I42</f>
        <v>11.831669265</v>
      </c>
      <c r="L42" s="67">
        <f t="shared" si="1"/>
        <v>0</v>
      </c>
    </row>
    <row r="43" spans="1:12" ht="16.5">
      <c r="A43" s="12" t="s">
        <v>129</v>
      </c>
      <c r="B43" s="104" t="s">
        <v>191</v>
      </c>
      <c r="C43" s="101" t="s">
        <v>211</v>
      </c>
      <c r="D43" s="67">
        <f>'прил.2'!G40</f>
        <v>7.763496105447295</v>
      </c>
      <c r="E43" s="67">
        <f>'прил.2'!L40</f>
        <v>4.850347444444445</v>
      </c>
      <c r="F43" s="67">
        <v>0</v>
      </c>
      <c r="G43" s="67">
        <f>'прил.2'!M40</f>
        <v>2.4215527056000004</v>
      </c>
      <c r="H43" s="67">
        <v>0</v>
      </c>
      <c r="I43" s="67">
        <f>'прил.2'!N40</f>
        <v>0.4915959554028482</v>
      </c>
      <c r="J43" s="67">
        <v>0</v>
      </c>
      <c r="K43" s="67">
        <f t="shared" si="0"/>
        <v>7.7634961054472935</v>
      </c>
      <c r="L43" s="67">
        <f t="shared" si="1"/>
        <v>0</v>
      </c>
    </row>
    <row r="44" spans="1:12" ht="15.75">
      <c r="A44" s="48"/>
      <c r="B44" s="49"/>
      <c r="C44" s="29"/>
      <c r="D44" s="125">
        <f>SUM(D17:D43)-D34-D35-D36-D41-D37-D38-D39-D40</f>
        <v>2745.124447165071</v>
      </c>
      <c r="E44" s="125">
        <f aca="true" t="shared" si="2" ref="E44:L44">SUM(E17:E43)-E34-E35-E36-E41-E37-E38-E39-E40</f>
        <v>10.766182076944446</v>
      </c>
      <c r="F44" s="125">
        <f t="shared" si="2"/>
        <v>1157.2811137704468</v>
      </c>
      <c r="G44" s="125">
        <f t="shared" si="2"/>
        <v>8.337387338100001</v>
      </c>
      <c r="H44" s="125">
        <f t="shared" si="2"/>
        <v>1340.0514265801187</v>
      </c>
      <c r="I44" s="125">
        <f t="shared" si="2"/>
        <v>0.4915959554028482</v>
      </c>
      <c r="J44" s="125">
        <f t="shared" si="2"/>
        <v>228.1967414440573</v>
      </c>
      <c r="K44" s="125">
        <f t="shared" si="2"/>
        <v>19.595165370447297</v>
      </c>
      <c r="L44" s="125">
        <f t="shared" si="2"/>
        <v>2725.529281794622</v>
      </c>
    </row>
    <row r="45" spans="1:12" ht="15.75">
      <c r="A45" s="48"/>
      <c r="B45" s="49"/>
      <c r="C45" s="29"/>
      <c r="D45" s="29"/>
      <c r="E45" s="29"/>
      <c r="F45" s="29"/>
      <c r="G45" s="29"/>
      <c r="H45" s="29"/>
      <c r="I45" s="29"/>
      <c r="J45" s="29"/>
      <c r="K45" s="29"/>
      <c r="L45" s="69"/>
    </row>
    <row r="46" spans="1:12" ht="15.75">
      <c r="A46" s="48"/>
      <c r="B46" s="49"/>
      <c r="C46" s="29"/>
      <c r="D46" s="29"/>
      <c r="E46" s="29"/>
      <c r="F46" s="29"/>
      <c r="G46" s="29"/>
      <c r="H46" s="29"/>
      <c r="I46" s="29"/>
      <c r="J46" s="29"/>
      <c r="K46" s="29"/>
      <c r="L46" s="29"/>
    </row>
    <row r="47" spans="1:12" ht="15.75">
      <c r="A47" s="48"/>
      <c r="B47" s="49"/>
      <c r="C47" s="29"/>
      <c r="D47" s="29"/>
      <c r="E47" s="29"/>
      <c r="F47" s="29"/>
      <c r="G47" s="29"/>
      <c r="H47" s="29"/>
      <c r="I47" s="29"/>
      <c r="J47" s="29"/>
      <c r="K47" s="29"/>
      <c r="L47" s="29"/>
    </row>
    <row r="48" spans="1:12" ht="15.75">
      <c r="A48" s="48"/>
      <c r="B48" s="49"/>
      <c r="C48" s="29"/>
      <c r="D48" s="29"/>
      <c r="E48" s="29"/>
      <c r="F48" s="29"/>
      <c r="G48" s="29"/>
      <c r="H48" s="29"/>
      <c r="I48" s="29"/>
      <c r="J48" s="29"/>
      <c r="K48" s="29"/>
      <c r="L48" s="29"/>
    </row>
    <row r="49" spans="1:12" ht="15.75">
      <c r="A49" s="48"/>
      <c r="B49" s="49"/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1:12" ht="15.75">
      <c r="A50" s="48"/>
      <c r="B50" s="49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1:12" ht="15.75">
      <c r="A51" s="48"/>
      <c r="B51" s="49"/>
      <c r="C51" s="29"/>
      <c r="D51" s="29"/>
      <c r="E51" s="29"/>
      <c r="F51" s="29"/>
      <c r="G51" s="29"/>
      <c r="H51" s="29"/>
      <c r="I51" s="29"/>
      <c r="J51" s="29"/>
      <c r="K51" s="29"/>
      <c r="L51" s="29"/>
    </row>
    <row r="52" spans="1:12" ht="15.75">
      <c r="A52" s="48"/>
      <c r="B52" s="49"/>
      <c r="C52" s="29"/>
      <c r="D52" s="29"/>
      <c r="E52" s="29"/>
      <c r="F52" s="29"/>
      <c r="G52" s="29"/>
      <c r="H52" s="29"/>
      <c r="I52" s="29"/>
      <c r="J52" s="29"/>
      <c r="K52" s="29"/>
      <c r="L52" s="29"/>
    </row>
    <row r="53" spans="1:12" ht="15.75">
      <c r="A53" s="48"/>
      <c r="B53" s="49"/>
      <c r="C53" s="29"/>
      <c r="D53" s="29"/>
      <c r="E53" s="29"/>
      <c r="F53" s="29"/>
      <c r="G53" s="29"/>
      <c r="H53" s="29"/>
      <c r="I53" s="29"/>
      <c r="J53" s="29"/>
      <c r="K53" s="29"/>
      <c r="L53" s="29"/>
    </row>
    <row r="54" spans="1:12" ht="15.75">
      <c r="A54" s="48"/>
      <c r="B54" s="49"/>
      <c r="C54" s="29"/>
      <c r="D54" s="29"/>
      <c r="E54" s="29"/>
      <c r="F54" s="29"/>
      <c r="G54" s="29"/>
      <c r="H54" s="29"/>
      <c r="I54" s="29"/>
      <c r="J54" s="29"/>
      <c r="K54" s="29"/>
      <c r="L54" s="29"/>
    </row>
    <row r="55" spans="1:12" ht="15.75">
      <c r="A55" s="48"/>
      <c r="B55" s="49"/>
      <c r="C55" s="29"/>
      <c r="D55" s="29"/>
      <c r="E55" s="29"/>
      <c r="F55" s="29"/>
      <c r="G55" s="29"/>
      <c r="H55" s="29"/>
      <c r="I55" s="29"/>
      <c r="J55" s="29"/>
      <c r="K55" s="29"/>
      <c r="L55" s="29"/>
    </row>
    <row r="56" spans="1:12" ht="15.75">
      <c r="A56" s="48"/>
      <c r="B56" s="49"/>
      <c r="C56" s="29"/>
      <c r="D56" s="29"/>
      <c r="E56" s="29"/>
      <c r="F56" s="29"/>
      <c r="G56" s="29"/>
      <c r="H56" s="29"/>
      <c r="I56" s="29"/>
      <c r="J56" s="29"/>
      <c r="K56" s="29"/>
      <c r="L56" s="29"/>
    </row>
    <row r="57" spans="1:12" ht="15.75">
      <c r="A57" s="48"/>
      <c r="B57" s="49"/>
      <c r="C57" s="29"/>
      <c r="D57" s="29"/>
      <c r="E57" s="29"/>
      <c r="F57" s="29"/>
      <c r="G57" s="29"/>
      <c r="H57" s="29"/>
      <c r="I57" s="29"/>
      <c r="J57" s="29"/>
      <c r="K57" s="29"/>
      <c r="L57" s="29"/>
    </row>
    <row r="58" spans="1:12" ht="15.75">
      <c r="A58" s="48"/>
      <c r="B58" s="49"/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spans="1:12" ht="15.75">
      <c r="A59" s="48"/>
      <c r="B59" s="49"/>
      <c r="C59" s="29"/>
      <c r="D59" s="29"/>
      <c r="E59" s="29"/>
      <c r="F59" s="29"/>
      <c r="G59" s="29"/>
      <c r="H59" s="29"/>
      <c r="I59" s="29"/>
      <c r="J59" s="29"/>
      <c r="K59" s="29"/>
      <c r="L59" s="29"/>
    </row>
    <row r="60" spans="1:12" ht="15.75">
      <c r="A60" s="48"/>
      <c r="B60" s="49"/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1:12" ht="15.75">
      <c r="A61" s="48"/>
      <c r="B61" s="49"/>
      <c r="C61" s="29"/>
      <c r="D61" s="29"/>
      <c r="E61" s="29"/>
      <c r="F61" s="29"/>
      <c r="G61" s="29"/>
      <c r="H61" s="29"/>
      <c r="I61" s="29"/>
      <c r="J61" s="29"/>
      <c r="K61" s="29"/>
      <c r="L61" s="29"/>
    </row>
    <row r="62" spans="1:12" ht="15.75">
      <c r="A62" s="48"/>
      <c r="B62" s="49"/>
      <c r="C62" s="29"/>
      <c r="D62" s="29"/>
      <c r="E62" s="29"/>
      <c r="F62" s="29"/>
      <c r="G62" s="29"/>
      <c r="H62" s="29"/>
      <c r="I62" s="29"/>
      <c r="J62" s="29"/>
      <c r="K62" s="29"/>
      <c r="L62" s="29"/>
    </row>
    <row r="63" spans="1:12" ht="15.75">
      <c r="A63" s="48"/>
      <c r="B63" s="49"/>
      <c r="C63" s="29"/>
      <c r="D63" s="29"/>
      <c r="E63" s="29"/>
      <c r="F63" s="29"/>
      <c r="G63" s="29"/>
      <c r="H63" s="29"/>
      <c r="I63" s="29"/>
      <c r="J63" s="29"/>
      <c r="K63" s="29"/>
      <c r="L63" s="29"/>
    </row>
    <row r="64" spans="1:12" ht="15.75">
      <c r="A64" s="48"/>
      <c r="B64" s="49"/>
      <c r="C64" s="29"/>
      <c r="D64" s="29"/>
      <c r="E64" s="29"/>
      <c r="F64" s="29"/>
      <c r="G64" s="29"/>
      <c r="H64" s="29"/>
      <c r="I64" s="29"/>
      <c r="J64" s="29"/>
      <c r="K64" s="29"/>
      <c r="L64" s="29"/>
    </row>
    <row r="65" spans="1:12" ht="15.75">
      <c r="A65" s="48"/>
      <c r="B65" s="49"/>
      <c r="C65" s="29"/>
      <c r="D65" s="29"/>
      <c r="E65" s="29"/>
      <c r="F65" s="29"/>
      <c r="G65" s="29"/>
      <c r="H65" s="29"/>
      <c r="I65" s="29"/>
      <c r="J65" s="29"/>
      <c r="K65" s="29"/>
      <c r="L65" s="29"/>
    </row>
    <row r="66" spans="1:12" ht="15.75">
      <c r="A66" s="48"/>
      <c r="B66" s="49"/>
      <c r="C66" s="29"/>
      <c r="D66" s="29"/>
      <c r="E66" s="29"/>
      <c r="F66" s="29"/>
      <c r="G66" s="29"/>
      <c r="H66" s="29"/>
      <c r="I66" s="29"/>
      <c r="J66" s="29"/>
      <c r="K66" s="29"/>
      <c r="L66" s="29"/>
    </row>
    <row r="67" spans="1:12" ht="15.75">
      <c r="A67" s="48"/>
      <c r="B67" s="49"/>
      <c r="C67" s="29"/>
      <c r="D67" s="29"/>
      <c r="E67" s="29"/>
      <c r="F67" s="29"/>
      <c r="G67" s="29"/>
      <c r="H67" s="29"/>
      <c r="I67" s="29"/>
      <c r="J67" s="29"/>
      <c r="K67" s="29"/>
      <c r="L67" s="29"/>
    </row>
    <row r="68" spans="1:12" ht="15.75">
      <c r="A68" s="48"/>
      <c r="B68" s="49"/>
      <c r="C68" s="29"/>
      <c r="D68" s="29"/>
      <c r="E68" s="29"/>
      <c r="F68" s="29"/>
      <c r="G68" s="29"/>
      <c r="H68" s="29"/>
      <c r="I68" s="29"/>
      <c r="J68" s="29"/>
      <c r="K68" s="29"/>
      <c r="L68" s="29"/>
    </row>
    <row r="69" spans="1:12" ht="15.75">
      <c r="A69" s="48"/>
      <c r="B69" s="49"/>
      <c r="C69" s="29"/>
      <c r="D69" s="29"/>
      <c r="E69" s="29"/>
      <c r="F69" s="29"/>
      <c r="G69" s="29"/>
      <c r="H69" s="29"/>
      <c r="I69" s="29"/>
      <c r="J69" s="29"/>
      <c r="K69" s="29"/>
      <c r="L69" s="29"/>
    </row>
    <row r="70" spans="1:12" ht="15.75">
      <c r="A70" s="48"/>
      <c r="B70" s="49"/>
      <c r="C70" s="29"/>
      <c r="D70" s="29"/>
      <c r="E70" s="29"/>
      <c r="F70" s="29"/>
      <c r="G70" s="29"/>
      <c r="H70" s="29"/>
      <c r="I70" s="29"/>
      <c r="J70" s="29"/>
      <c r="K70" s="29"/>
      <c r="L70" s="29"/>
    </row>
    <row r="71" spans="1:12" ht="15.75">
      <c r="A71" s="48"/>
      <c r="B71" s="49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1:12" ht="15.75">
      <c r="A72" s="48"/>
      <c r="B72" s="49"/>
      <c r="C72" s="29"/>
      <c r="D72" s="29"/>
      <c r="E72" s="29"/>
      <c r="F72" s="29"/>
      <c r="G72" s="29"/>
      <c r="H72" s="29"/>
      <c r="I72" s="29"/>
      <c r="J72" s="29"/>
      <c r="K72" s="29"/>
      <c r="L72" s="29"/>
    </row>
    <row r="73" spans="1:12" ht="15.75">
      <c r="A73" s="48"/>
      <c r="B73" s="49"/>
      <c r="C73" s="29"/>
      <c r="D73" s="29"/>
      <c r="E73" s="29"/>
      <c r="F73" s="29"/>
      <c r="G73" s="29"/>
      <c r="H73" s="29"/>
      <c r="I73" s="29"/>
      <c r="J73" s="29"/>
      <c r="K73" s="29"/>
      <c r="L73" s="29"/>
    </row>
    <row r="74" spans="1:12" ht="15.75">
      <c r="A74" s="48"/>
      <c r="B74" s="49"/>
      <c r="C74" s="29"/>
      <c r="D74" s="29"/>
      <c r="E74" s="29"/>
      <c r="F74" s="29"/>
      <c r="G74" s="29"/>
      <c r="H74" s="29"/>
      <c r="I74" s="29"/>
      <c r="J74" s="29"/>
      <c r="K74" s="29"/>
      <c r="L74" s="29"/>
    </row>
    <row r="75" spans="1:12" ht="15.75">
      <c r="A75" s="48"/>
      <c r="B75" s="49"/>
      <c r="C75" s="29"/>
      <c r="D75" s="29"/>
      <c r="E75" s="29"/>
      <c r="F75" s="29"/>
      <c r="G75" s="29"/>
      <c r="H75" s="29"/>
      <c r="I75" s="29"/>
      <c r="J75" s="29"/>
      <c r="K75" s="29"/>
      <c r="L75" s="29"/>
    </row>
    <row r="76" spans="1:12" ht="15.75">
      <c r="A76" s="48"/>
      <c r="B76" s="49"/>
      <c r="C76" s="29"/>
      <c r="D76" s="29"/>
      <c r="E76" s="29"/>
      <c r="F76" s="29"/>
      <c r="G76" s="29"/>
      <c r="H76" s="29"/>
      <c r="I76" s="29"/>
      <c r="J76" s="29"/>
      <c r="K76" s="29"/>
      <c r="L76" s="29"/>
    </row>
    <row r="77" spans="1:12" ht="15.75">
      <c r="A77" s="48"/>
      <c r="B77" s="49"/>
      <c r="C77" s="29"/>
      <c r="D77" s="29"/>
      <c r="E77" s="29"/>
      <c r="F77" s="29"/>
      <c r="G77" s="29"/>
      <c r="H77" s="29"/>
      <c r="I77" s="29"/>
      <c r="J77" s="29"/>
      <c r="K77" s="29"/>
      <c r="L77" s="29"/>
    </row>
    <row r="78" spans="1:12" ht="15.75">
      <c r="A78" s="48"/>
      <c r="B78" s="49"/>
      <c r="C78" s="29"/>
      <c r="D78" s="29"/>
      <c r="E78" s="29"/>
      <c r="F78" s="29"/>
      <c r="G78" s="29"/>
      <c r="H78" s="29"/>
      <c r="I78" s="29"/>
      <c r="J78" s="29"/>
      <c r="K78" s="29"/>
      <c r="L78" s="29"/>
    </row>
    <row r="79" spans="1:12" ht="15.75">
      <c r="A79" s="48"/>
      <c r="B79" s="49"/>
      <c r="C79" s="29"/>
      <c r="D79" s="29"/>
      <c r="E79" s="29"/>
      <c r="F79" s="29"/>
      <c r="G79" s="29"/>
      <c r="H79" s="29"/>
      <c r="I79" s="29"/>
      <c r="J79" s="29"/>
      <c r="K79" s="29"/>
      <c r="L79" s="29"/>
    </row>
    <row r="80" spans="1:12" ht="15.75">
      <c r="A80" s="48"/>
      <c r="B80" s="49"/>
      <c r="C80" s="29"/>
      <c r="D80" s="29"/>
      <c r="E80" s="29"/>
      <c r="F80" s="29"/>
      <c r="G80" s="29"/>
      <c r="H80" s="29"/>
      <c r="I80" s="29"/>
      <c r="J80" s="29"/>
      <c r="K80" s="29"/>
      <c r="L80" s="29"/>
    </row>
    <row r="81" spans="1:12" ht="15.75">
      <c r="A81" s="48"/>
      <c r="B81" s="49"/>
      <c r="C81" s="29"/>
      <c r="D81" s="29"/>
      <c r="E81" s="29"/>
      <c r="F81" s="29"/>
      <c r="G81" s="29"/>
      <c r="H81" s="29"/>
      <c r="I81" s="29"/>
      <c r="J81" s="29"/>
      <c r="K81" s="29"/>
      <c r="L81" s="29"/>
    </row>
    <row r="82" spans="1:12" ht="15.75">
      <c r="A82" s="48"/>
      <c r="B82" s="49"/>
      <c r="C82" s="29"/>
      <c r="D82" s="29"/>
      <c r="E82" s="29"/>
      <c r="F82" s="29"/>
      <c r="G82" s="29"/>
      <c r="H82" s="29"/>
      <c r="I82" s="29"/>
      <c r="J82" s="29"/>
      <c r="K82" s="29"/>
      <c r="L82" s="29"/>
    </row>
    <row r="83" spans="1:12" ht="15.75">
      <c r="A83" s="48"/>
      <c r="B83" s="49"/>
      <c r="C83" s="29"/>
      <c r="D83" s="29"/>
      <c r="E83" s="29"/>
      <c r="F83" s="29"/>
      <c r="G83" s="29"/>
      <c r="H83" s="29"/>
      <c r="I83" s="29"/>
      <c r="J83" s="29"/>
      <c r="K83" s="29"/>
      <c r="L83" s="29"/>
    </row>
    <row r="84" spans="1:12" ht="15.75">
      <c r="A84" s="48"/>
      <c r="B84" s="49"/>
      <c r="C84" s="29"/>
      <c r="D84" s="29"/>
      <c r="E84" s="29"/>
      <c r="F84" s="29"/>
      <c r="G84" s="29"/>
      <c r="H84" s="29"/>
      <c r="I84" s="29"/>
      <c r="J84" s="29"/>
      <c r="K84" s="29"/>
      <c r="L84" s="29"/>
    </row>
    <row r="85" spans="1:12" ht="15.75">
      <c r="A85" s="48"/>
      <c r="B85" s="49"/>
      <c r="C85" s="29"/>
      <c r="D85" s="29"/>
      <c r="E85" s="29"/>
      <c r="F85" s="29"/>
      <c r="G85" s="29"/>
      <c r="H85" s="29"/>
      <c r="I85" s="29"/>
      <c r="J85" s="29"/>
      <c r="K85" s="29"/>
      <c r="L85" s="29"/>
    </row>
    <row r="86" spans="1:12" ht="15.75">
      <c r="A86" s="48"/>
      <c r="B86" s="49"/>
      <c r="C86" s="29"/>
      <c r="D86" s="29"/>
      <c r="E86" s="29"/>
      <c r="F86" s="29"/>
      <c r="G86" s="29"/>
      <c r="H86" s="29"/>
      <c r="I86" s="29"/>
      <c r="J86" s="29"/>
      <c r="K86" s="29"/>
      <c r="L86" s="29"/>
    </row>
    <row r="87" spans="1:12" ht="15.75">
      <c r="A87" s="48"/>
      <c r="B87" s="49"/>
      <c r="C87" s="29"/>
      <c r="D87" s="29"/>
      <c r="E87" s="29"/>
      <c r="F87" s="29"/>
      <c r="G87" s="29"/>
      <c r="H87" s="29"/>
      <c r="I87" s="29"/>
      <c r="J87" s="29"/>
      <c r="K87" s="29"/>
      <c r="L87" s="29"/>
    </row>
    <row r="88" spans="1:12" ht="15.75">
      <c r="A88" s="48"/>
      <c r="B88" s="49"/>
      <c r="C88" s="29"/>
      <c r="D88" s="29"/>
      <c r="E88" s="29"/>
      <c r="F88" s="29"/>
      <c r="G88" s="29"/>
      <c r="H88" s="29"/>
      <c r="I88" s="29"/>
      <c r="J88" s="29"/>
      <c r="K88" s="29"/>
      <c r="L88" s="29"/>
    </row>
    <row r="89" spans="1:12" ht="15.75">
      <c r="A89" s="48"/>
      <c r="B89" s="49"/>
      <c r="C89" s="29"/>
      <c r="D89" s="29"/>
      <c r="E89" s="29"/>
      <c r="F89" s="29"/>
      <c r="G89" s="29"/>
      <c r="H89" s="29"/>
      <c r="I89" s="29"/>
      <c r="J89" s="29"/>
      <c r="K89" s="29"/>
      <c r="L89" s="29"/>
    </row>
    <row r="90" spans="1:12" ht="15.75">
      <c r="A90" s="48"/>
      <c r="B90" s="49"/>
      <c r="C90" s="29"/>
      <c r="D90" s="29"/>
      <c r="E90" s="29"/>
      <c r="F90" s="29"/>
      <c r="G90" s="29"/>
      <c r="H90" s="29"/>
      <c r="I90" s="29"/>
      <c r="J90" s="29"/>
      <c r="K90" s="29"/>
      <c r="L90" s="29"/>
    </row>
    <row r="91" spans="1:12" ht="15.75">
      <c r="A91" s="48"/>
      <c r="B91" s="49"/>
      <c r="C91" s="29"/>
      <c r="D91" s="29"/>
      <c r="E91" s="29"/>
      <c r="F91" s="29"/>
      <c r="G91" s="29"/>
      <c r="H91" s="29"/>
      <c r="I91" s="29"/>
      <c r="J91" s="29"/>
      <c r="K91" s="29"/>
      <c r="L91" s="29"/>
    </row>
    <row r="92" spans="1:12" ht="15.75">
      <c r="A92" s="48"/>
      <c r="B92" s="49"/>
      <c r="C92" s="29"/>
      <c r="D92" s="29"/>
      <c r="E92" s="29"/>
      <c r="F92" s="29"/>
      <c r="G92" s="29"/>
      <c r="H92" s="29"/>
      <c r="I92" s="29"/>
      <c r="J92" s="29"/>
      <c r="K92" s="29"/>
      <c r="L92" s="29"/>
    </row>
    <row r="93" spans="1:12" ht="15.75">
      <c r="A93" s="48"/>
      <c r="B93" s="49"/>
      <c r="C93" s="29"/>
      <c r="D93" s="29"/>
      <c r="E93" s="29"/>
      <c r="F93" s="29"/>
      <c r="G93" s="29"/>
      <c r="H93" s="29"/>
      <c r="I93" s="29"/>
      <c r="J93" s="29"/>
      <c r="K93" s="29"/>
      <c r="L93" s="29"/>
    </row>
    <row r="94" spans="1:12" ht="15.75">
      <c r="A94" s="48"/>
      <c r="B94" s="49"/>
      <c r="C94" s="29"/>
      <c r="D94" s="29"/>
      <c r="E94" s="29"/>
      <c r="F94" s="29"/>
      <c r="G94" s="29"/>
      <c r="H94" s="29"/>
      <c r="I94" s="29"/>
      <c r="J94" s="29"/>
      <c r="K94" s="29"/>
      <c r="L94" s="29"/>
    </row>
    <row r="95" spans="1:12" ht="15.75">
      <c r="A95" s="48"/>
      <c r="B95" s="49"/>
      <c r="C95" s="29"/>
      <c r="D95" s="29"/>
      <c r="E95" s="29"/>
      <c r="F95" s="29"/>
      <c r="G95" s="29"/>
      <c r="H95" s="29"/>
      <c r="I95" s="29"/>
      <c r="J95" s="29"/>
      <c r="K95" s="29"/>
      <c r="L95" s="29"/>
    </row>
    <row r="96" spans="1:12" ht="15.75">
      <c r="A96" s="48"/>
      <c r="B96" s="49"/>
      <c r="C96" s="29"/>
      <c r="D96" s="29"/>
      <c r="E96" s="29"/>
      <c r="F96" s="29"/>
      <c r="G96" s="29"/>
      <c r="H96" s="29"/>
      <c r="I96" s="29"/>
      <c r="J96" s="29"/>
      <c r="K96" s="29"/>
      <c r="L96" s="29"/>
    </row>
    <row r="97" spans="1:12" ht="15.75">
      <c r="A97" s="48"/>
      <c r="B97" s="49"/>
      <c r="C97" s="29"/>
      <c r="D97" s="29"/>
      <c r="E97" s="29"/>
      <c r="F97" s="29"/>
      <c r="G97" s="29"/>
      <c r="H97" s="29"/>
      <c r="I97" s="29"/>
      <c r="J97" s="29"/>
      <c r="K97" s="29"/>
      <c r="L97" s="29"/>
    </row>
    <row r="99" spans="1:12" ht="15.75">
      <c r="A99" s="155"/>
      <c r="B99" s="155"/>
      <c r="C99" s="155"/>
      <c r="D99" s="155"/>
      <c r="E99" s="155"/>
      <c r="F99" s="155"/>
      <c r="G99" s="155"/>
      <c r="H99" s="155"/>
      <c r="I99" s="155"/>
      <c r="J99" s="155"/>
      <c r="K99" s="155"/>
      <c r="L99" s="155"/>
    </row>
  </sheetData>
  <sheetProtection/>
  <mergeCells count="21">
    <mergeCell ref="A99:L99"/>
    <mergeCell ref="C10:C14"/>
    <mergeCell ref="D10:D12"/>
    <mergeCell ref="E11:F11"/>
    <mergeCell ref="G11:H11"/>
    <mergeCell ref="A4:H4"/>
    <mergeCell ref="A5:H5"/>
    <mergeCell ref="A7:H7"/>
    <mergeCell ref="A8:H8"/>
    <mergeCell ref="A9:L9"/>
    <mergeCell ref="D13:D14"/>
    <mergeCell ref="I11:J11"/>
    <mergeCell ref="E10:L10"/>
    <mergeCell ref="B10:B14"/>
    <mergeCell ref="K12:L12"/>
    <mergeCell ref="A10:A14"/>
    <mergeCell ref="E12:F12"/>
    <mergeCell ref="K11:L11"/>
    <mergeCell ref="C33:C41"/>
    <mergeCell ref="G12:H12"/>
    <mergeCell ref="I12:J12"/>
  </mergeCells>
  <printOptions/>
  <pageMargins left="0.7" right="0.7" top="0.75" bottom="0.75" header="0.3" footer="0.3"/>
  <pageSetup horizontalDpi="600" verticalDpi="600" orientation="portrait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4"/>
  <sheetViews>
    <sheetView tabSelected="1" zoomScale="68" zoomScaleNormal="68" zoomScalePageLayoutView="0" workbookViewId="0" topLeftCell="A1">
      <selection activeCell="A8" sqref="A8:F8"/>
    </sheetView>
  </sheetViews>
  <sheetFormatPr defaultColWidth="83.125" defaultRowHeight="12.75"/>
  <cols>
    <col min="1" max="1" width="10.125" style="94" customWidth="1"/>
    <col min="2" max="2" width="69.375" style="81" customWidth="1"/>
    <col min="3" max="3" width="19.00390625" style="77" customWidth="1"/>
    <col min="4" max="5" width="19.625" style="77" customWidth="1"/>
    <col min="6" max="6" width="20.25390625" style="77" customWidth="1"/>
    <col min="7" max="7" width="105.00390625" style="77" customWidth="1"/>
    <col min="8" max="8" width="179.875" style="77" customWidth="1"/>
    <col min="9" max="254" width="10.25390625" style="77" customWidth="1"/>
    <col min="255" max="255" width="10.125" style="77" customWidth="1"/>
    <col min="256" max="16384" width="83.125" style="77" customWidth="1"/>
  </cols>
  <sheetData>
    <row r="1" spans="1:50" ht="18.75">
      <c r="A1" s="76"/>
      <c r="B1" s="76"/>
      <c r="C1" s="76"/>
      <c r="D1" s="76"/>
      <c r="E1" s="76"/>
      <c r="F1" s="2" t="s">
        <v>157</v>
      </c>
      <c r="H1" s="76"/>
      <c r="I1" s="76"/>
      <c r="J1" s="76"/>
      <c r="K1" s="76"/>
      <c r="L1" s="76"/>
      <c r="M1" s="76"/>
      <c r="N1" s="76"/>
      <c r="O1" s="1"/>
      <c r="P1" s="1"/>
      <c r="Q1" s="1"/>
      <c r="R1" s="1"/>
      <c r="S1" s="1"/>
      <c r="T1" s="1"/>
      <c r="U1" s="76"/>
      <c r="V1" s="1"/>
      <c r="W1" s="1"/>
      <c r="X1" s="1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R1" s="76"/>
      <c r="AS1" s="76"/>
      <c r="AT1" s="76"/>
      <c r="AU1" s="76"/>
      <c r="AV1" s="76"/>
      <c r="AW1" s="76"/>
      <c r="AX1" s="76"/>
    </row>
    <row r="2" spans="1:50" ht="18.75">
      <c r="A2" s="76"/>
      <c r="B2" s="76"/>
      <c r="C2" s="76"/>
      <c r="D2" s="76"/>
      <c r="E2" s="76"/>
      <c r="F2" s="3" t="s">
        <v>156</v>
      </c>
      <c r="H2" s="76"/>
      <c r="I2" s="76"/>
      <c r="J2" s="76"/>
      <c r="K2" s="76"/>
      <c r="L2" s="76"/>
      <c r="M2" s="76"/>
      <c r="N2" s="76"/>
      <c r="O2" s="1"/>
      <c r="P2" s="1"/>
      <c r="Q2" s="1"/>
      <c r="R2" s="1"/>
      <c r="S2" s="1"/>
      <c r="T2" s="1"/>
      <c r="U2" s="76"/>
      <c r="V2" s="1"/>
      <c r="W2" s="1"/>
      <c r="X2" s="1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R2" s="76"/>
      <c r="AS2" s="76"/>
      <c r="AT2" s="76"/>
      <c r="AU2" s="76"/>
      <c r="AV2" s="76"/>
      <c r="AW2" s="76"/>
      <c r="AX2" s="76"/>
    </row>
    <row r="3" spans="1:50" ht="18.75">
      <c r="A3" s="76"/>
      <c r="B3" s="76"/>
      <c r="C3" s="76"/>
      <c r="D3" s="76"/>
      <c r="E3" s="76"/>
      <c r="F3" s="3"/>
      <c r="H3" s="76"/>
      <c r="I3" s="76"/>
      <c r="J3" s="76"/>
      <c r="K3" s="76"/>
      <c r="L3" s="76"/>
      <c r="M3" s="76"/>
      <c r="N3" s="76"/>
      <c r="O3" s="1"/>
      <c r="P3" s="1"/>
      <c r="Q3" s="1"/>
      <c r="R3" s="1"/>
      <c r="S3" s="1"/>
      <c r="T3" s="1"/>
      <c r="U3" s="76"/>
      <c r="V3" s="1"/>
      <c r="W3" s="1"/>
      <c r="X3" s="1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R3" s="76"/>
      <c r="AS3" s="76"/>
      <c r="AT3" s="76"/>
      <c r="AU3" s="76"/>
      <c r="AV3" s="76"/>
      <c r="AW3" s="76"/>
      <c r="AX3" s="76"/>
    </row>
    <row r="4" spans="1:50" ht="18.75">
      <c r="A4" s="76"/>
      <c r="B4" s="76"/>
      <c r="C4" s="76"/>
      <c r="D4" s="76"/>
      <c r="E4" s="76"/>
      <c r="F4" s="78"/>
      <c r="H4" s="76"/>
      <c r="I4" s="76"/>
      <c r="J4" s="76"/>
      <c r="K4" s="76"/>
      <c r="L4" s="76"/>
      <c r="M4" s="76"/>
      <c r="N4" s="76"/>
      <c r="O4" s="1"/>
      <c r="P4" s="1"/>
      <c r="Q4" s="1"/>
      <c r="R4" s="1"/>
      <c r="S4" s="1"/>
      <c r="T4" s="1"/>
      <c r="U4" s="76"/>
      <c r="V4" s="1"/>
      <c r="W4" s="1"/>
      <c r="X4" s="1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R4" s="76"/>
      <c r="AS4" s="76"/>
      <c r="AT4" s="76"/>
      <c r="AU4" s="76"/>
      <c r="AV4" s="76"/>
      <c r="AW4" s="76"/>
      <c r="AX4" s="76"/>
    </row>
    <row r="5" spans="1:50" ht="15.75">
      <c r="A5" s="190" t="s">
        <v>38</v>
      </c>
      <c r="B5" s="190"/>
      <c r="C5" s="190"/>
      <c r="D5" s="190"/>
      <c r="E5" s="190"/>
      <c r="F5" s="190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</row>
    <row r="6" spans="1:50" ht="15.75">
      <c r="A6" s="191" t="s">
        <v>130</v>
      </c>
      <c r="B6" s="191"/>
      <c r="C6" s="191"/>
      <c r="D6" s="191"/>
      <c r="E6" s="191"/>
      <c r="F6" s="191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76"/>
      <c r="AS6" s="76"/>
      <c r="AT6" s="76"/>
      <c r="AU6" s="76"/>
      <c r="AV6" s="76"/>
      <c r="AW6" s="76"/>
      <c r="AX6" s="76"/>
    </row>
    <row r="7" spans="1:6" ht="15.75">
      <c r="A7" s="185" t="str">
        <f>'прил.4'!A7</f>
        <v>Обособленное подразделение "ТверьАтомЭнергоСбыт" АО "АтомЭнергоСбыт" </v>
      </c>
      <c r="B7" s="185"/>
      <c r="C7" s="185"/>
      <c r="D7" s="185"/>
      <c r="E7" s="185"/>
      <c r="F7" s="185"/>
    </row>
    <row r="8" spans="1:6" ht="18.75">
      <c r="A8" s="192"/>
      <c r="B8" s="192"/>
      <c r="C8" s="192"/>
      <c r="D8" s="192"/>
      <c r="E8" s="192"/>
      <c r="F8" s="192"/>
    </row>
    <row r="9" spans="1:6" ht="15.75">
      <c r="A9" s="193" t="s">
        <v>2</v>
      </c>
      <c r="B9" s="193"/>
      <c r="C9" s="193"/>
      <c r="D9" s="193"/>
      <c r="E9" s="193"/>
      <c r="F9" s="193"/>
    </row>
    <row r="10" spans="1:6" ht="15.75">
      <c r="A10" s="194"/>
      <c r="B10" s="194"/>
      <c r="C10" s="194"/>
      <c r="D10" s="194"/>
      <c r="E10" s="194"/>
      <c r="F10" s="194"/>
    </row>
    <row r="11" spans="1:31" ht="15.75">
      <c r="A11" s="185" t="s">
        <v>131</v>
      </c>
      <c r="B11" s="185"/>
      <c r="C11" s="185"/>
      <c r="D11" s="185"/>
      <c r="E11" s="185"/>
      <c r="F11" s="185"/>
      <c r="K11" s="81"/>
      <c r="P11" s="81"/>
      <c r="U11" s="81"/>
      <c r="Z11" s="81"/>
      <c r="AE11" s="81"/>
    </row>
    <row r="12" spans="1:6" ht="15.75">
      <c r="A12" s="186" t="s">
        <v>132</v>
      </c>
      <c r="B12" s="186"/>
      <c r="C12" s="186"/>
      <c r="D12" s="186"/>
      <c r="E12" s="186"/>
      <c r="F12" s="186"/>
    </row>
    <row r="13" spans="1:30" ht="15.75">
      <c r="A13" s="77"/>
      <c r="B13" s="77"/>
      <c r="F13" s="82" t="s">
        <v>39</v>
      </c>
      <c r="Z13" s="83"/>
      <c r="AA13" s="83"/>
      <c r="AB13" s="83"/>
      <c r="AC13" s="83"/>
      <c r="AD13" s="83"/>
    </row>
    <row r="14" spans="1:30" ht="15.75">
      <c r="A14" s="187" t="s">
        <v>40</v>
      </c>
      <c r="B14" s="188" t="s">
        <v>41</v>
      </c>
      <c r="C14" s="84" t="s">
        <v>86</v>
      </c>
      <c r="D14" s="85" t="s">
        <v>165</v>
      </c>
      <c r="E14" s="85" t="s">
        <v>174</v>
      </c>
      <c r="F14" s="85" t="s">
        <v>42</v>
      </c>
      <c r="Z14" s="83"/>
      <c r="AA14" s="83"/>
      <c r="AB14" s="83"/>
      <c r="AC14" s="83"/>
      <c r="AD14" s="83"/>
    </row>
    <row r="15" spans="1:6" ht="15.75">
      <c r="A15" s="187"/>
      <c r="B15" s="188"/>
      <c r="C15" s="86" t="s">
        <v>43</v>
      </c>
      <c r="D15" s="86" t="s">
        <v>43</v>
      </c>
      <c r="E15" s="86" t="s">
        <v>43</v>
      </c>
      <c r="F15" s="86" t="s">
        <v>11</v>
      </c>
    </row>
    <row r="16" spans="1:6" ht="15.75">
      <c r="A16" s="87">
        <v>1</v>
      </c>
      <c r="B16" s="88">
        <v>2</v>
      </c>
      <c r="C16" s="87" t="s">
        <v>44</v>
      </c>
      <c r="D16" s="87" t="s">
        <v>45</v>
      </c>
      <c r="E16" s="87" t="s">
        <v>133</v>
      </c>
      <c r="F16" s="87" t="s">
        <v>46</v>
      </c>
    </row>
    <row r="17" spans="1:256" ht="15.75">
      <c r="A17" s="189" t="s">
        <v>47</v>
      </c>
      <c r="B17" s="189"/>
      <c r="C17" s="119">
        <f>'прил.1'!K41</f>
        <v>1401.6567550168702</v>
      </c>
      <c r="D17" s="119">
        <f>'прил.1'!P41</f>
        <v>1618.0665767018618</v>
      </c>
      <c r="E17" s="119">
        <f>'прил.1'!U41</f>
        <v>274.4260048793522</v>
      </c>
      <c r="F17" s="119">
        <f>F18</f>
        <v>3294.149336598084</v>
      </c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  <c r="IV17" s="89"/>
    </row>
    <row r="18" spans="1:6" ht="15.75">
      <c r="A18" s="20" t="s">
        <v>48</v>
      </c>
      <c r="B18" s="21" t="s">
        <v>49</v>
      </c>
      <c r="C18" s="120">
        <f>C19+C29+C39</f>
        <v>1401.6567550168702</v>
      </c>
      <c r="D18" s="120">
        <f>D19+D29+D39</f>
        <v>1618.0665767018618</v>
      </c>
      <c r="E18" s="120">
        <f>E19+E29+E39</f>
        <v>274.4260048793522</v>
      </c>
      <c r="F18" s="126">
        <f>+C18+D18+E18</f>
        <v>3294.149336598084</v>
      </c>
    </row>
    <row r="19" spans="1:6" ht="15.75">
      <c r="A19" s="20" t="s">
        <v>50</v>
      </c>
      <c r="B19" s="22" t="s">
        <v>51</v>
      </c>
      <c r="C19" s="120">
        <f>'прил.1'!K41-C29-C39</f>
        <v>1367.1927550168703</v>
      </c>
      <c r="D19" s="120">
        <f>'прил.1'!P41-D29-D39</f>
        <v>1289.5305767018617</v>
      </c>
      <c r="E19" s="120">
        <f>'прил.1'!U41-E29-E39</f>
        <v>0</v>
      </c>
      <c r="F19" s="126">
        <f>+C19+D19+E19</f>
        <v>2656.723331718732</v>
      </c>
    </row>
    <row r="20" spans="1:6" ht="31.5">
      <c r="A20" s="20" t="s">
        <v>52</v>
      </c>
      <c r="B20" s="23" t="s">
        <v>134</v>
      </c>
      <c r="C20" s="120"/>
      <c r="D20" s="120"/>
      <c r="E20" s="120"/>
      <c r="F20" s="126"/>
    </row>
    <row r="21" spans="1:6" ht="15.75">
      <c r="A21" s="20"/>
      <c r="B21" s="24"/>
      <c r="C21" s="120"/>
      <c r="D21" s="120"/>
      <c r="E21" s="120"/>
      <c r="F21" s="126"/>
    </row>
    <row r="22" spans="1:6" ht="15.75">
      <c r="A22" s="20"/>
      <c r="B22" s="24"/>
      <c r="C22" s="120"/>
      <c r="D22" s="120"/>
      <c r="E22" s="120"/>
      <c r="F22" s="120"/>
    </row>
    <row r="23" spans="1:6" ht="15.75">
      <c r="A23" s="20"/>
      <c r="B23" s="24"/>
      <c r="C23" s="120"/>
      <c r="D23" s="120"/>
      <c r="E23" s="120"/>
      <c r="F23" s="120"/>
    </row>
    <row r="24" spans="1:6" ht="31.5">
      <c r="A24" s="20" t="s">
        <v>53</v>
      </c>
      <c r="B24" s="23" t="s">
        <v>135</v>
      </c>
      <c r="C24" s="120"/>
      <c r="D24" s="120"/>
      <c r="E24" s="120"/>
      <c r="F24" s="120"/>
    </row>
    <row r="25" spans="1:6" ht="15.75">
      <c r="A25" s="20"/>
      <c r="B25" s="23"/>
      <c r="C25" s="120"/>
      <c r="D25" s="120"/>
      <c r="E25" s="120"/>
      <c r="F25" s="120"/>
    </row>
    <row r="26" spans="1:6" ht="15.75">
      <c r="A26" s="20"/>
      <c r="B26" s="24"/>
      <c r="C26" s="120"/>
      <c r="D26" s="120"/>
      <c r="E26" s="120"/>
      <c r="F26" s="120"/>
    </row>
    <row r="27" spans="1:6" ht="15.75">
      <c r="A27" s="20"/>
      <c r="B27" s="24"/>
      <c r="C27" s="120"/>
      <c r="D27" s="120"/>
      <c r="E27" s="120"/>
      <c r="F27" s="120"/>
    </row>
    <row r="28" spans="1:6" ht="15.75">
      <c r="A28" s="20" t="s">
        <v>54</v>
      </c>
      <c r="B28" s="23" t="s">
        <v>55</v>
      </c>
      <c r="C28" s="120"/>
      <c r="D28" s="120"/>
      <c r="E28" s="120"/>
      <c r="F28" s="120"/>
    </row>
    <row r="29" spans="1:6" ht="15.75">
      <c r="A29" s="20" t="s">
        <v>56</v>
      </c>
      <c r="B29" s="23" t="s">
        <v>57</v>
      </c>
      <c r="C29" s="120">
        <f>C31</f>
        <v>28.72</v>
      </c>
      <c r="D29" s="120">
        <f>D31</f>
        <v>273.78</v>
      </c>
      <c r="E29" s="120">
        <f>E31</f>
        <v>228.68833739946018</v>
      </c>
      <c r="F29" s="126">
        <f>+C29+D29+E29</f>
        <v>531.1883373994601</v>
      </c>
    </row>
    <row r="30" spans="1:6" ht="31.5">
      <c r="A30" s="20" t="s">
        <v>58</v>
      </c>
      <c r="B30" s="23" t="s">
        <v>136</v>
      </c>
      <c r="C30" s="120"/>
      <c r="D30" s="120"/>
      <c r="E30" s="120"/>
      <c r="F30" s="126"/>
    </row>
    <row r="31" spans="1:6" ht="15.75">
      <c r="A31" s="20" t="s">
        <v>137</v>
      </c>
      <c r="B31" s="24" t="s">
        <v>138</v>
      </c>
      <c r="C31" s="120">
        <v>28.72</v>
      </c>
      <c r="D31" s="120">
        <v>273.78</v>
      </c>
      <c r="E31" s="120">
        <v>228.68833739946018</v>
      </c>
      <c r="F31" s="126">
        <f>+C31+D31+E31</f>
        <v>531.1883373994601</v>
      </c>
    </row>
    <row r="32" spans="1:6" ht="15.75">
      <c r="A32" s="20"/>
      <c r="B32" s="24"/>
      <c r="C32" s="120"/>
      <c r="D32" s="120"/>
      <c r="E32" s="120"/>
      <c r="F32" s="90"/>
    </row>
    <row r="33" spans="1:6" ht="15.75">
      <c r="A33" s="20"/>
      <c r="B33" s="24"/>
      <c r="C33" s="120"/>
      <c r="D33" s="120"/>
      <c r="E33" s="120"/>
      <c r="F33" s="90"/>
    </row>
    <row r="34" spans="1:6" ht="15.75">
      <c r="A34" s="20" t="s">
        <v>59</v>
      </c>
      <c r="B34" s="23" t="s">
        <v>139</v>
      </c>
      <c r="C34" s="120"/>
      <c r="D34" s="120"/>
      <c r="E34" s="120"/>
      <c r="F34" s="90"/>
    </row>
    <row r="35" spans="1:6" ht="31.5">
      <c r="A35" s="20" t="s">
        <v>60</v>
      </c>
      <c r="B35" s="23" t="s">
        <v>61</v>
      </c>
      <c r="C35" s="120"/>
      <c r="D35" s="120"/>
      <c r="E35" s="120"/>
      <c r="F35" s="90"/>
    </row>
    <row r="36" spans="1:6" ht="15.75">
      <c r="A36" s="20" t="s">
        <v>140</v>
      </c>
      <c r="B36" s="24" t="s">
        <v>138</v>
      </c>
      <c r="C36" s="120"/>
      <c r="D36" s="120"/>
      <c r="E36" s="120"/>
      <c r="F36" s="90"/>
    </row>
    <row r="37" spans="1:6" ht="15.75">
      <c r="A37" s="20"/>
      <c r="B37" s="24"/>
      <c r="C37" s="120"/>
      <c r="D37" s="120"/>
      <c r="E37" s="120"/>
      <c r="F37" s="90"/>
    </row>
    <row r="38" spans="1:6" ht="15.75">
      <c r="A38" s="20"/>
      <c r="B38" s="24"/>
      <c r="C38" s="120"/>
      <c r="D38" s="120"/>
      <c r="E38" s="120"/>
      <c r="F38" s="90"/>
    </row>
    <row r="39" spans="1:6" s="89" customFormat="1" ht="15.75">
      <c r="A39" s="121" t="s">
        <v>62</v>
      </c>
      <c r="B39" s="122" t="s">
        <v>63</v>
      </c>
      <c r="C39" s="120">
        <f>C31*0.2</f>
        <v>5.744</v>
      </c>
      <c r="D39" s="120">
        <f>D31*0.2</f>
        <v>54.756</v>
      </c>
      <c r="E39" s="120">
        <f>E31*0.2</f>
        <v>45.73766747989204</v>
      </c>
      <c r="F39" s="91">
        <f>SUM(C39:E39)</f>
        <v>106.23766747989204</v>
      </c>
    </row>
    <row r="40" spans="1:6" ht="15.75">
      <c r="A40" s="20" t="s">
        <v>64</v>
      </c>
      <c r="B40" s="22" t="s">
        <v>65</v>
      </c>
      <c r="C40" s="120"/>
      <c r="D40" s="120"/>
      <c r="E40" s="120"/>
      <c r="F40" s="91"/>
    </row>
    <row r="41" spans="1:8" ht="18.75">
      <c r="A41" s="20" t="s">
        <v>66</v>
      </c>
      <c r="B41" s="23" t="s">
        <v>141</v>
      </c>
      <c r="C41" s="120"/>
      <c r="D41" s="120"/>
      <c r="E41" s="120"/>
      <c r="F41" s="90"/>
      <c r="G41" s="92"/>
      <c r="H41" s="93"/>
    </row>
    <row r="42" spans="1:8" ht="18.75">
      <c r="A42" s="20" t="s">
        <v>142</v>
      </c>
      <c r="B42" s="23" t="s">
        <v>143</v>
      </c>
      <c r="C42" s="120"/>
      <c r="D42" s="120"/>
      <c r="E42" s="120"/>
      <c r="F42" s="90"/>
      <c r="G42" s="92"/>
      <c r="H42" s="93"/>
    </row>
    <row r="43" spans="1:6" ht="15.75">
      <c r="A43" s="20" t="s">
        <v>67</v>
      </c>
      <c r="B43" s="21" t="s">
        <v>68</v>
      </c>
      <c r="C43" s="120">
        <f>C44+C45+C46+C47+C48</f>
        <v>0</v>
      </c>
      <c r="D43" s="120">
        <f>D44+D45+D46+D47+D48</f>
        <v>0</v>
      </c>
      <c r="E43" s="120">
        <f>E44+E45+E46+E47+E48</f>
        <v>0</v>
      </c>
      <c r="F43" s="91">
        <f>SUM(C43:E43)</f>
        <v>0</v>
      </c>
    </row>
    <row r="44" spans="1:6" ht="15.75">
      <c r="A44" s="20" t="s">
        <v>69</v>
      </c>
      <c r="B44" s="22" t="s">
        <v>70</v>
      </c>
      <c r="C44" s="120"/>
      <c r="D44" s="120"/>
      <c r="E44" s="120"/>
      <c r="F44" s="90"/>
    </row>
    <row r="45" spans="1:6" ht="15.75">
      <c r="A45" s="20" t="s">
        <v>71</v>
      </c>
      <c r="B45" s="22" t="s">
        <v>72</v>
      </c>
      <c r="C45" s="120"/>
      <c r="D45" s="120"/>
      <c r="E45" s="120"/>
      <c r="F45" s="90"/>
    </row>
    <row r="46" spans="1:6" ht="15.75">
      <c r="A46" s="20" t="s">
        <v>73</v>
      </c>
      <c r="B46" s="22" t="s">
        <v>74</v>
      </c>
      <c r="C46" s="120"/>
      <c r="D46" s="120"/>
      <c r="E46" s="120"/>
      <c r="F46" s="90"/>
    </row>
    <row r="47" spans="1:6" ht="15.75">
      <c r="A47" s="20" t="s">
        <v>75</v>
      </c>
      <c r="B47" s="22" t="s">
        <v>76</v>
      </c>
      <c r="C47" s="120"/>
      <c r="D47" s="120"/>
      <c r="E47" s="120"/>
      <c r="F47" s="90"/>
    </row>
    <row r="48" spans="1:6" ht="15.75">
      <c r="A48" s="20" t="s">
        <v>77</v>
      </c>
      <c r="B48" s="22" t="s">
        <v>144</v>
      </c>
      <c r="C48" s="120"/>
      <c r="D48" s="120"/>
      <c r="E48" s="120"/>
      <c r="F48" s="90"/>
    </row>
    <row r="49" spans="1:6" ht="15.75">
      <c r="A49" s="20" t="s">
        <v>78</v>
      </c>
      <c r="B49" s="23" t="s">
        <v>145</v>
      </c>
      <c r="C49" s="120"/>
      <c r="D49" s="120"/>
      <c r="E49" s="120"/>
      <c r="F49" s="90"/>
    </row>
    <row r="50" spans="1:6" ht="31.5">
      <c r="A50" s="20" t="s">
        <v>79</v>
      </c>
      <c r="B50" s="24" t="s">
        <v>146</v>
      </c>
      <c r="C50" s="120"/>
      <c r="D50" s="120"/>
      <c r="E50" s="120"/>
      <c r="F50" s="90"/>
    </row>
    <row r="51" spans="1:6" ht="31.5">
      <c r="A51" s="20" t="s">
        <v>80</v>
      </c>
      <c r="B51" s="23" t="s">
        <v>147</v>
      </c>
      <c r="C51" s="120"/>
      <c r="D51" s="120"/>
      <c r="E51" s="120"/>
      <c r="F51" s="90"/>
    </row>
    <row r="52" spans="1:6" ht="47.25">
      <c r="A52" s="20" t="s">
        <v>81</v>
      </c>
      <c r="B52" s="24" t="s">
        <v>148</v>
      </c>
      <c r="C52" s="120"/>
      <c r="D52" s="120"/>
      <c r="E52" s="120"/>
      <c r="F52" s="90"/>
    </row>
    <row r="53" spans="1:6" ht="15.75">
      <c r="A53" s="20" t="s">
        <v>82</v>
      </c>
      <c r="B53" s="22" t="s">
        <v>83</v>
      </c>
      <c r="C53" s="120"/>
      <c r="D53" s="120"/>
      <c r="E53" s="120"/>
      <c r="F53" s="90"/>
    </row>
    <row r="54" spans="1:6" ht="15.75">
      <c r="A54" s="20" t="s">
        <v>84</v>
      </c>
      <c r="B54" s="22" t="s">
        <v>85</v>
      </c>
      <c r="C54" s="120"/>
      <c r="D54" s="120"/>
      <c r="E54" s="120"/>
      <c r="F54" s="90"/>
    </row>
    <row r="56" spans="1:43" ht="15.75">
      <c r="A56" s="148"/>
      <c r="B56" s="148"/>
      <c r="C56" s="148"/>
      <c r="D56" s="148"/>
      <c r="E56" s="148"/>
      <c r="F56" s="148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</row>
    <row r="57" spans="1:43" ht="15.75">
      <c r="A57" s="148"/>
      <c r="B57" s="148"/>
      <c r="C57" s="148"/>
      <c r="D57" s="148"/>
      <c r="E57" s="148"/>
      <c r="F57" s="148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</row>
    <row r="58" spans="1:41" ht="15.75">
      <c r="A58" s="183"/>
      <c r="B58" s="183"/>
      <c r="C58" s="183"/>
      <c r="D58" s="183"/>
      <c r="E58" s="183"/>
      <c r="F58" s="183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</row>
    <row r="59" spans="1:41" ht="15.75">
      <c r="A59" s="183"/>
      <c r="B59" s="183"/>
      <c r="C59" s="183"/>
      <c r="D59" s="183"/>
      <c r="E59" s="183"/>
      <c r="F59" s="183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</row>
    <row r="60" spans="1:7" ht="15.75">
      <c r="A60" s="152"/>
      <c r="B60" s="152"/>
      <c r="C60" s="152"/>
      <c r="D60" s="152"/>
      <c r="E60" s="152"/>
      <c r="F60" s="152"/>
      <c r="G60" s="14"/>
    </row>
    <row r="61" spans="1:6" ht="15.75">
      <c r="A61" s="184"/>
      <c r="B61" s="184"/>
      <c r="C61" s="184"/>
      <c r="D61" s="184"/>
      <c r="E61" s="184"/>
      <c r="F61" s="184"/>
    </row>
    <row r="63" spans="3:6" ht="15.75">
      <c r="C63" s="95"/>
      <c r="D63" s="95"/>
      <c r="E63" s="95"/>
      <c r="F63" s="95"/>
    </row>
    <row r="64" spans="3:5" ht="15.75">
      <c r="C64" s="96"/>
      <c r="D64" s="96"/>
      <c r="E64" s="96"/>
    </row>
  </sheetData>
  <sheetProtection/>
  <mergeCells count="17">
    <mergeCell ref="A56:F56"/>
    <mergeCell ref="A5:F5"/>
    <mergeCell ref="A6:F6"/>
    <mergeCell ref="A7:F7"/>
    <mergeCell ref="A8:F8"/>
    <mergeCell ref="A9:F9"/>
    <mergeCell ref="A10:F10"/>
    <mergeCell ref="A57:F57"/>
    <mergeCell ref="A58:F58"/>
    <mergeCell ref="A59:F59"/>
    <mergeCell ref="A60:F60"/>
    <mergeCell ref="A61:F61"/>
    <mergeCell ref="A11:F11"/>
    <mergeCell ref="A12:F12"/>
    <mergeCell ref="A14:A15"/>
    <mergeCell ref="B14:B15"/>
    <mergeCell ref="A17:B17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rozhkovalg</cp:lastModifiedBy>
  <cp:lastPrinted>2020-04-06T10:36:20Z</cp:lastPrinted>
  <dcterms:created xsi:type="dcterms:W3CDTF">2004-09-19T06:34:55Z</dcterms:created>
  <dcterms:modified xsi:type="dcterms:W3CDTF">2020-04-13T07:07:39Z</dcterms:modified>
  <cp:category/>
  <cp:version/>
  <cp:contentType/>
  <cp:contentStatus/>
</cp:coreProperties>
</file>